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396_631152ba235aa" sheetId="1" r:id="rId1"/>
  </sheets>
  <definedNames/>
  <calcPr fullCalcOnLoad="1"/>
</workbook>
</file>

<file path=xl/sharedStrings.xml><?xml version="1.0" encoding="utf-8"?>
<sst xmlns="http://schemas.openxmlformats.org/spreadsheetml/2006/main" count="343" uniqueCount="39">
  <si>
    <t>附件1</t>
  </si>
  <si>
    <t>海南医学院第一附属医院 
2022年8月招聘工作人员资格审查通过人员名单</t>
  </si>
  <si>
    <t>序号</t>
  </si>
  <si>
    <t>报考岗位</t>
  </si>
  <si>
    <t>姓名</t>
  </si>
  <si>
    <t>性别</t>
  </si>
  <si>
    <t>肿瘤内科_0101_医师岗</t>
  </si>
  <si>
    <t>心血管内科二病区_0201_医师岗</t>
  </si>
  <si>
    <t>老年医学科_0301_医师岗</t>
  </si>
  <si>
    <t>发热门诊_0401_医师岗</t>
  </si>
  <si>
    <t>全科医学科_0501_医师岗</t>
  </si>
  <si>
    <t>重症医学科_0601_医师岗</t>
  </si>
  <si>
    <t>急诊和创伤外科（TICU病区）_0801_医师岗（外科学（普外方向）专业）</t>
  </si>
  <si>
    <t>急诊和创伤外科（TICU病区）_0802_医师岗（外科学（骨外方向）专业）</t>
  </si>
  <si>
    <t>急诊和创伤外科（TICU病区）_0803_医师岗（神经病学专业）</t>
  </si>
  <si>
    <t>急诊和创伤外科（创面修复病区）_0901_医师岗</t>
  </si>
  <si>
    <t>口腔科_1001_正畸医师岗</t>
  </si>
  <si>
    <t>耳鼻咽喉头颈外科_1101_技师岗（听力与言语康复学专业）</t>
  </si>
  <si>
    <t>耳鼻咽喉头颈外科_1102_技师岗（临床医学专业）</t>
  </si>
  <si>
    <t>医学心理科_1201_医师岗</t>
  </si>
  <si>
    <t>医学心理科_1202_技师岗</t>
  </si>
  <si>
    <t>小儿外科_1301_医师岗</t>
  </si>
  <si>
    <t>儿科_1401_医师岗（儿科学专业）</t>
  </si>
  <si>
    <t>儿科_1402_医师岗（临床医学专业）</t>
  </si>
  <si>
    <t>病理科_1601_医师岗</t>
  </si>
  <si>
    <t>介入超声科_1701_医师岗</t>
  </si>
  <si>
    <t>放射科_1801_医师岗（医师资格证、规培证）</t>
  </si>
  <si>
    <t>放射科_1804_技师岗（全日制本科及以上学历）</t>
  </si>
  <si>
    <t>超声科_1901_医师岗（医师资格证、规培证）</t>
  </si>
  <si>
    <t>核医学科_2001_技师岗</t>
  </si>
  <si>
    <t>心脑电图室_2101_医师岗</t>
  </si>
  <si>
    <t>院长办公室_2201_管理岗</t>
  </si>
  <si>
    <t>综合档案室_2301_管理岗</t>
  </si>
  <si>
    <t>后勤管理部_2401_管理岗（工程管理、土木工程专业）</t>
  </si>
  <si>
    <t>审计部_2501_管理岗</t>
  </si>
  <si>
    <t>科研部_2601_专技岗</t>
  </si>
  <si>
    <t>品牌拓展部_2701_专技岗（影视摄影与制作；播音与主持；视觉传达设计；网络与新媒体；艺术学；园林设计专业）</t>
  </si>
  <si>
    <t>品牌拓展部_2702_专技岗（新闻学专业）</t>
  </si>
  <si>
    <t>公共卫生科_2801_专技岗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</si>
</sst>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0"/>
  <sheetViews>
    <sheetView tabSelected="1" workbookViewId="0" topLeftCell="A1">
      <selection activeCell="I7" sqref="I7"/>
    </sheetView>
  </sheetViews>
  <sheetFormatPr defaultColWidth="9.00390625" defaultRowHeight="15"/>
  <cols>
    <col min="2" max="2" width="62.00390625" style="2" customWidth="1"/>
    <col min="3" max="3" width="15.57421875" style="0" customWidth="1"/>
    <col min="4" max="4" width="12.8515625" style="0" customWidth="1"/>
  </cols>
  <sheetData>
    <row r="1" ht="24" customHeight="1">
      <c r="A1" s="3" t="s">
        <v>0</v>
      </c>
    </row>
    <row r="2" spans="1:4" ht="58.5" customHeight="1">
      <c r="A2" s="4" t="s">
        <v>1</v>
      </c>
      <c r="B2" s="5"/>
      <c r="C2" s="5"/>
      <c r="D2" s="5"/>
    </row>
    <row r="3" spans="1:4" s="1" customFormat="1" ht="34.5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s="1" customFormat="1" ht="34.5" customHeight="1">
      <c r="A4" s="6">
        <v>1</v>
      </c>
      <c r="B4" s="9" t="s">
        <v>6</v>
      </c>
      <c r="C4" s="6" t="str">
        <f>"张海航"</f>
        <v>张海航</v>
      </c>
      <c r="D4" s="6" t="str">
        <f>"男"</f>
        <v>男</v>
      </c>
    </row>
    <row r="5" spans="1:4" s="1" customFormat="1" ht="34.5" customHeight="1">
      <c r="A5" s="6">
        <v>2</v>
      </c>
      <c r="B5" s="9" t="s">
        <v>6</v>
      </c>
      <c r="C5" s="6" t="str">
        <f>"姜威"</f>
        <v>姜威</v>
      </c>
      <c r="D5" s="6" t="str">
        <f>"男"</f>
        <v>男</v>
      </c>
    </row>
    <row r="6" spans="1:4" s="1" customFormat="1" ht="34.5" customHeight="1">
      <c r="A6" s="6">
        <v>3</v>
      </c>
      <c r="B6" s="9" t="s">
        <v>6</v>
      </c>
      <c r="C6" s="6" t="str">
        <f>"童佳慈"</f>
        <v>童佳慈</v>
      </c>
      <c r="D6" s="6" t="str">
        <f>"女"</f>
        <v>女</v>
      </c>
    </row>
    <row r="7" spans="1:4" s="1" customFormat="1" ht="34.5" customHeight="1">
      <c r="A7" s="6">
        <v>4</v>
      </c>
      <c r="B7" s="9" t="s">
        <v>6</v>
      </c>
      <c r="C7" s="6" t="str">
        <f>"杨岩"</f>
        <v>杨岩</v>
      </c>
      <c r="D7" s="6" t="str">
        <f>"女"</f>
        <v>女</v>
      </c>
    </row>
    <row r="8" spans="1:4" s="1" customFormat="1" ht="34.5" customHeight="1">
      <c r="A8" s="6">
        <v>5</v>
      </c>
      <c r="B8" s="9" t="s">
        <v>6</v>
      </c>
      <c r="C8" s="6" t="str">
        <f>"梁宇"</f>
        <v>梁宇</v>
      </c>
      <c r="D8" s="6" t="str">
        <f>"女"</f>
        <v>女</v>
      </c>
    </row>
    <row r="9" spans="1:4" s="1" customFormat="1" ht="34.5" customHeight="1">
      <c r="A9" s="6">
        <v>6</v>
      </c>
      <c r="B9" s="9" t="s">
        <v>7</v>
      </c>
      <c r="C9" s="6" t="str">
        <f>"杨明媚"</f>
        <v>杨明媚</v>
      </c>
      <c r="D9" s="6" t="str">
        <f>"女"</f>
        <v>女</v>
      </c>
    </row>
    <row r="10" spans="1:4" s="1" customFormat="1" ht="34.5" customHeight="1">
      <c r="A10" s="6">
        <v>7</v>
      </c>
      <c r="B10" s="9" t="s">
        <v>7</v>
      </c>
      <c r="C10" s="6" t="str">
        <f>"马宗宾"</f>
        <v>马宗宾</v>
      </c>
      <c r="D10" s="6" t="str">
        <f>"男"</f>
        <v>男</v>
      </c>
    </row>
    <row r="11" spans="1:4" s="1" customFormat="1" ht="34.5" customHeight="1">
      <c r="A11" s="6">
        <v>8</v>
      </c>
      <c r="B11" s="9" t="s">
        <v>7</v>
      </c>
      <c r="C11" s="6" t="str">
        <f>"吴杏起"</f>
        <v>吴杏起</v>
      </c>
      <c r="D11" s="6" t="str">
        <f>"女"</f>
        <v>女</v>
      </c>
    </row>
    <row r="12" spans="1:4" s="1" customFormat="1" ht="34.5" customHeight="1">
      <c r="A12" s="6">
        <v>9</v>
      </c>
      <c r="B12" s="9" t="s">
        <v>7</v>
      </c>
      <c r="C12" s="6" t="str">
        <f>"周浩伟"</f>
        <v>周浩伟</v>
      </c>
      <c r="D12" s="6" t="str">
        <f>"男"</f>
        <v>男</v>
      </c>
    </row>
    <row r="13" spans="1:4" s="1" customFormat="1" ht="34.5" customHeight="1">
      <c r="A13" s="6">
        <v>10</v>
      </c>
      <c r="B13" s="9" t="s">
        <v>7</v>
      </c>
      <c r="C13" s="6" t="str">
        <f>"郑蒙雨"</f>
        <v>郑蒙雨</v>
      </c>
      <c r="D13" s="6" t="str">
        <f>"女"</f>
        <v>女</v>
      </c>
    </row>
    <row r="14" spans="1:4" s="1" customFormat="1" ht="34.5" customHeight="1">
      <c r="A14" s="6">
        <v>11</v>
      </c>
      <c r="B14" s="9" t="s">
        <v>7</v>
      </c>
      <c r="C14" s="6" t="str">
        <f>"郑龙宇"</f>
        <v>郑龙宇</v>
      </c>
      <c r="D14" s="6" t="str">
        <f>"男"</f>
        <v>男</v>
      </c>
    </row>
    <row r="15" spans="1:4" s="1" customFormat="1" ht="34.5" customHeight="1">
      <c r="A15" s="6">
        <v>12</v>
      </c>
      <c r="B15" s="9" t="s">
        <v>7</v>
      </c>
      <c r="C15" s="6" t="str">
        <f>"胡益森"</f>
        <v>胡益森</v>
      </c>
      <c r="D15" s="6" t="str">
        <f>"男"</f>
        <v>男</v>
      </c>
    </row>
    <row r="16" spans="1:4" s="1" customFormat="1" ht="34.5" customHeight="1">
      <c r="A16" s="6">
        <v>13</v>
      </c>
      <c r="B16" s="9" t="s">
        <v>7</v>
      </c>
      <c r="C16" s="6" t="str">
        <f>"杜乙平"</f>
        <v>杜乙平</v>
      </c>
      <c r="D16" s="6" t="str">
        <f>"女"</f>
        <v>女</v>
      </c>
    </row>
    <row r="17" spans="1:4" s="1" customFormat="1" ht="34.5" customHeight="1">
      <c r="A17" s="6">
        <v>14</v>
      </c>
      <c r="B17" s="9" t="s">
        <v>8</v>
      </c>
      <c r="C17" s="6" t="str">
        <f>"符红娇"</f>
        <v>符红娇</v>
      </c>
      <c r="D17" s="6" t="str">
        <f>"女"</f>
        <v>女</v>
      </c>
    </row>
    <row r="18" spans="1:4" s="1" customFormat="1" ht="34.5" customHeight="1">
      <c r="A18" s="6">
        <v>15</v>
      </c>
      <c r="B18" s="9" t="s">
        <v>8</v>
      </c>
      <c r="C18" s="6" t="str">
        <f>"黎俏洁"</f>
        <v>黎俏洁</v>
      </c>
      <c r="D18" s="6" t="str">
        <f>"女"</f>
        <v>女</v>
      </c>
    </row>
    <row r="19" spans="1:4" s="1" customFormat="1" ht="34.5" customHeight="1">
      <c r="A19" s="6">
        <v>16</v>
      </c>
      <c r="B19" s="9" t="s">
        <v>8</v>
      </c>
      <c r="C19" s="6" t="str">
        <f>"陈明飞"</f>
        <v>陈明飞</v>
      </c>
      <c r="D19" s="6" t="str">
        <f>"男"</f>
        <v>男</v>
      </c>
    </row>
    <row r="20" spans="1:4" s="1" customFormat="1" ht="34.5" customHeight="1">
      <c r="A20" s="6">
        <v>17</v>
      </c>
      <c r="B20" s="9" t="s">
        <v>8</v>
      </c>
      <c r="C20" s="6" t="str">
        <f>"王文秋"</f>
        <v>王文秋</v>
      </c>
      <c r="D20" s="6" t="str">
        <f aca="true" t="shared" si="0" ref="D20:D26">"女"</f>
        <v>女</v>
      </c>
    </row>
    <row r="21" spans="1:4" s="1" customFormat="1" ht="34.5" customHeight="1">
      <c r="A21" s="6">
        <v>18</v>
      </c>
      <c r="B21" s="9" t="s">
        <v>8</v>
      </c>
      <c r="C21" s="6" t="str">
        <f>"符雪婷"</f>
        <v>符雪婷</v>
      </c>
      <c r="D21" s="6" t="str">
        <f t="shared" si="0"/>
        <v>女</v>
      </c>
    </row>
    <row r="22" spans="1:4" s="1" customFormat="1" ht="34.5" customHeight="1">
      <c r="A22" s="6">
        <v>19</v>
      </c>
      <c r="B22" s="9" t="s">
        <v>8</v>
      </c>
      <c r="C22" s="6" t="str">
        <f>"邢晶莹"</f>
        <v>邢晶莹</v>
      </c>
      <c r="D22" s="6" t="str">
        <f t="shared" si="0"/>
        <v>女</v>
      </c>
    </row>
    <row r="23" spans="1:4" s="1" customFormat="1" ht="34.5" customHeight="1">
      <c r="A23" s="6">
        <v>20</v>
      </c>
      <c r="B23" s="9" t="s">
        <v>8</v>
      </c>
      <c r="C23" s="6" t="str">
        <f>"钟华月"</f>
        <v>钟华月</v>
      </c>
      <c r="D23" s="6" t="str">
        <f t="shared" si="0"/>
        <v>女</v>
      </c>
    </row>
    <row r="24" spans="1:4" s="1" customFormat="1" ht="34.5" customHeight="1">
      <c r="A24" s="6">
        <v>21</v>
      </c>
      <c r="B24" s="9" t="s">
        <v>8</v>
      </c>
      <c r="C24" s="6" t="str">
        <f>"陈影"</f>
        <v>陈影</v>
      </c>
      <c r="D24" s="6" t="str">
        <f t="shared" si="0"/>
        <v>女</v>
      </c>
    </row>
    <row r="25" spans="1:4" s="1" customFormat="1" ht="34.5" customHeight="1">
      <c r="A25" s="6">
        <v>22</v>
      </c>
      <c r="B25" s="9" t="s">
        <v>9</v>
      </c>
      <c r="C25" s="6" t="str">
        <f>"罗秋娜"</f>
        <v>罗秋娜</v>
      </c>
      <c r="D25" s="6" t="str">
        <f t="shared" si="0"/>
        <v>女</v>
      </c>
    </row>
    <row r="26" spans="1:4" s="1" customFormat="1" ht="34.5" customHeight="1">
      <c r="A26" s="6">
        <v>23</v>
      </c>
      <c r="B26" s="9" t="s">
        <v>9</v>
      </c>
      <c r="C26" s="6" t="str">
        <f>"周凤钗"</f>
        <v>周凤钗</v>
      </c>
      <c r="D26" s="6" t="str">
        <f t="shared" si="0"/>
        <v>女</v>
      </c>
    </row>
    <row r="27" spans="1:4" s="1" customFormat="1" ht="34.5" customHeight="1">
      <c r="A27" s="6">
        <v>24</v>
      </c>
      <c r="B27" s="9" t="s">
        <v>9</v>
      </c>
      <c r="C27" s="6" t="str">
        <f>"李廷桂"</f>
        <v>李廷桂</v>
      </c>
      <c r="D27" s="6" t="str">
        <f>"男"</f>
        <v>男</v>
      </c>
    </row>
    <row r="28" spans="1:4" s="1" customFormat="1" ht="34.5" customHeight="1">
      <c r="A28" s="6">
        <v>25</v>
      </c>
      <c r="B28" s="9" t="s">
        <v>9</v>
      </c>
      <c r="C28" s="6" t="str">
        <f>"李艳芬"</f>
        <v>李艳芬</v>
      </c>
      <c r="D28" s="6" t="str">
        <f>"女"</f>
        <v>女</v>
      </c>
    </row>
    <row r="29" spans="1:4" s="1" customFormat="1" ht="34.5" customHeight="1">
      <c r="A29" s="6">
        <v>26</v>
      </c>
      <c r="B29" s="9" t="s">
        <v>9</v>
      </c>
      <c r="C29" s="6" t="str">
        <f>"黎小熊"</f>
        <v>黎小熊</v>
      </c>
      <c r="D29" s="6" t="str">
        <f>"女"</f>
        <v>女</v>
      </c>
    </row>
    <row r="30" spans="1:4" s="1" customFormat="1" ht="34.5" customHeight="1">
      <c r="A30" s="6">
        <v>27</v>
      </c>
      <c r="B30" s="9" t="s">
        <v>9</v>
      </c>
      <c r="C30" s="6" t="str">
        <f>"邓端仕"</f>
        <v>邓端仕</v>
      </c>
      <c r="D30" s="6" t="str">
        <f>"男"</f>
        <v>男</v>
      </c>
    </row>
    <row r="31" spans="1:4" s="1" customFormat="1" ht="34.5" customHeight="1">
      <c r="A31" s="6">
        <v>28</v>
      </c>
      <c r="B31" s="9" t="s">
        <v>9</v>
      </c>
      <c r="C31" s="6" t="str">
        <f>"齐琦"</f>
        <v>齐琦</v>
      </c>
      <c r="D31" s="6" t="str">
        <f>"女"</f>
        <v>女</v>
      </c>
    </row>
    <row r="32" spans="1:4" s="1" customFormat="1" ht="34.5" customHeight="1">
      <c r="A32" s="6">
        <v>29</v>
      </c>
      <c r="B32" s="9" t="s">
        <v>9</v>
      </c>
      <c r="C32" s="6" t="str">
        <f>"吴淑进"</f>
        <v>吴淑进</v>
      </c>
      <c r="D32" s="6" t="str">
        <f>"男"</f>
        <v>男</v>
      </c>
    </row>
    <row r="33" spans="1:4" s="1" customFormat="1" ht="34.5" customHeight="1">
      <c r="A33" s="6">
        <v>30</v>
      </c>
      <c r="B33" s="9" t="s">
        <v>10</v>
      </c>
      <c r="C33" s="6" t="str">
        <f>"黄珊珊"</f>
        <v>黄珊珊</v>
      </c>
      <c r="D33" s="6" t="str">
        <f>"女"</f>
        <v>女</v>
      </c>
    </row>
    <row r="34" spans="1:4" s="1" customFormat="1" ht="34.5" customHeight="1">
      <c r="A34" s="6">
        <v>31</v>
      </c>
      <c r="B34" s="9" t="s">
        <v>10</v>
      </c>
      <c r="C34" s="6" t="str">
        <f>"黄良"</f>
        <v>黄良</v>
      </c>
      <c r="D34" s="6" t="str">
        <f>"女"</f>
        <v>女</v>
      </c>
    </row>
    <row r="35" spans="1:4" s="1" customFormat="1" ht="34.5" customHeight="1">
      <c r="A35" s="6">
        <v>32</v>
      </c>
      <c r="B35" s="9" t="s">
        <v>10</v>
      </c>
      <c r="C35" s="6" t="str">
        <f>"李照新"</f>
        <v>李照新</v>
      </c>
      <c r="D35" s="6" t="str">
        <f>"女"</f>
        <v>女</v>
      </c>
    </row>
    <row r="36" spans="1:4" s="1" customFormat="1" ht="34.5" customHeight="1">
      <c r="A36" s="6">
        <v>33</v>
      </c>
      <c r="B36" s="9" t="s">
        <v>10</v>
      </c>
      <c r="C36" s="6" t="str">
        <f>"陈飞"</f>
        <v>陈飞</v>
      </c>
      <c r="D36" s="6" t="str">
        <f>"男"</f>
        <v>男</v>
      </c>
    </row>
    <row r="37" spans="1:4" s="1" customFormat="1" ht="34.5" customHeight="1">
      <c r="A37" s="6">
        <v>34</v>
      </c>
      <c r="B37" s="9" t="s">
        <v>10</v>
      </c>
      <c r="C37" s="6" t="str">
        <f>"杜世才"</f>
        <v>杜世才</v>
      </c>
      <c r="D37" s="6" t="str">
        <f>"男"</f>
        <v>男</v>
      </c>
    </row>
    <row r="38" spans="1:4" s="1" customFormat="1" ht="34.5" customHeight="1">
      <c r="A38" s="6">
        <v>35</v>
      </c>
      <c r="B38" s="9" t="s">
        <v>10</v>
      </c>
      <c r="C38" s="6" t="str">
        <f>"符燕群"</f>
        <v>符燕群</v>
      </c>
      <c r="D38" s="6" t="str">
        <f>"女"</f>
        <v>女</v>
      </c>
    </row>
    <row r="39" spans="1:4" s="1" customFormat="1" ht="34.5" customHeight="1">
      <c r="A39" s="6">
        <v>36</v>
      </c>
      <c r="B39" s="9" t="s">
        <v>11</v>
      </c>
      <c r="C39" s="6" t="str">
        <f>"庄启俊"</f>
        <v>庄启俊</v>
      </c>
      <c r="D39" s="6" t="str">
        <f>"男"</f>
        <v>男</v>
      </c>
    </row>
    <row r="40" spans="1:4" s="1" customFormat="1" ht="34.5" customHeight="1">
      <c r="A40" s="6">
        <v>37</v>
      </c>
      <c r="B40" s="9" t="s">
        <v>11</v>
      </c>
      <c r="C40" s="6" t="str">
        <f>"麦勇猛"</f>
        <v>麦勇猛</v>
      </c>
      <c r="D40" s="6" t="str">
        <f>"男"</f>
        <v>男</v>
      </c>
    </row>
    <row r="41" spans="1:4" s="1" customFormat="1" ht="34.5" customHeight="1">
      <c r="A41" s="6">
        <v>38</v>
      </c>
      <c r="B41" s="9" t="s">
        <v>11</v>
      </c>
      <c r="C41" s="6" t="str">
        <f>"邢维祖"</f>
        <v>邢维祖</v>
      </c>
      <c r="D41" s="6" t="str">
        <f>"男"</f>
        <v>男</v>
      </c>
    </row>
    <row r="42" spans="1:4" s="1" customFormat="1" ht="34.5" customHeight="1">
      <c r="A42" s="6">
        <v>39</v>
      </c>
      <c r="B42" s="9" t="s">
        <v>11</v>
      </c>
      <c r="C42" s="6" t="str">
        <f>"曾聃婷"</f>
        <v>曾聃婷</v>
      </c>
      <c r="D42" s="6" t="str">
        <f>"女"</f>
        <v>女</v>
      </c>
    </row>
    <row r="43" spans="1:4" s="1" customFormat="1" ht="34.5" customHeight="1">
      <c r="A43" s="6">
        <v>40</v>
      </c>
      <c r="B43" s="9" t="s">
        <v>11</v>
      </c>
      <c r="C43" s="6" t="str">
        <f>"孙宇婷"</f>
        <v>孙宇婷</v>
      </c>
      <c r="D43" s="6" t="str">
        <f>"女"</f>
        <v>女</v>
      </c>
    </row>
    <row r="44" spans="1:4" s="1" customFormat="1" ht="34.5" customHeight="1">
      <c r="A44" s="6">
        <v>41</v>
      </c>
      <c r="B44" s="9" t="s">
        <v>12</v>
      </c>
      <c r="C44" s="6" t="str">
        <f>"王康宁"</f>
        <v>王康宁</v>
      </c>
      <c r="D44" s="6" t="str">
        <f>"女"</f>
        <v>女</v>
      </c>
    </row>
    <row r="45" spans="1:4" s="1" customFormat="1" ht="34.5" customHeight="1">
      <c r="A45" s="6">
        <v>42</v>
      </c>
      <c r="B45" s="9" t="s">
        <v>12</v>
      </c>
      <c r="C45" s="6" t="str">
        <f>"胡承俊"</f>
        <v>胡承俊</v>
      </c>
      <c r="D45" s="6" t="str">
        <f>"男"</f>
        <v>男</v>
      </c>
    </row>
    <row r="46" spans="1:4" s="1" customFormat="1" ht="34.5" customHeight="1">
      <c r="A46" s="6">
        <v>43</v>
      </c>
      <c r="B46" s="9" t="s">
        <v>12</v>
      </c>
      <c r="C46" s="6" t="str">
        <f>"王大锦"</f>
        <v>王大锦</v>
      </c>
      <c r="D46" s="6" t="str">
        <f>"男"</f>
        <v>男</v>
      </c>
    </row>
    <row r="47" spans="1:4" s="1" customFormat="1" ht="34.5" customHeight="1">
      <c r="A47" s="6">
        <v>44</v>
      </c>
      <c r="B47" s="9" t="s">
        <v>12</v>
      </c>
      <c r="C47" s="6" t="str">
        <f>"吴命诗"</f>
        <v>吴命诗</v>
      </c>
      <c r="D47" s="6" t="str">
        <f>"男"</f>
        <v>男</v>
      </c>
    </row>
    <row r="48" spans="1:4" s="1" customFormat="1" ht="34.5" customHeight="1">
      <c r="A48" s="6">
        <v>45</v>
      </c>
      <c r="B48" s="9" t="s">
        <v>12</v>
      </c>
      <c r="C48" s="6" t="str">
        <f>"王晴晴"</f>
        <v>王晴晴</v>
      </c>
      <c r="D48" s="6" t="str">
        <f>"女"</f>
        <v>女</v>
      </c>
    </row>
    <row r="49" spans="1:4" s="1" customFormat="1" ht="34.5" customHeight="1">
      <c r="A49" s="6">
        <v>46</v>
      </c>
      <c r="B49" s="9" t="s">
        <v>12</v>
      </c>
      <c r="C49" s="6" t="str">
        <f>"李永强"</f>
        <v>李永强</v>
      </c>
      <c r="D49" s="6" t="str">
        <f>"男"</f>
        <v>男</v>
      </c>
    </row>
    <row r="50" spans="1:4" s="1" customFormat="1" ht="34.5" customHeight="1">
      <c r="A50" s="6">
        <v>47</v>
      </c>
      <c r="B50" s="9" t="s">
        <v>12</v>
      </c>
      <c r="C50" s="6" t="str">
        <f>"陈永海"</f>
        <v>陈永海</v>
      </c>
      <c r="D50" s="6" t="str">
        <f>"男"</f>
        <v>男</v>
      </c>
    </row>
    <row r="51" spans="1:4" s="1" customFormat="1" ht="34.5" customHeight="1">
      <c r="A51" s="6">
        <v>48</v>
      </c>
      <c r="B51" s="9" t="s">
        <v>13</v>
      </c>
      <c r="C51" s="6" t="str">
        <f>"俞强"</f>
        <v>俞强</v>
      </c>
      <c r="D51" s="6" t="str">
        <f>"男"</f>
        <v>男</v>
      </c>
    </row>
    <row r="52" spans="1:4" s="1" customFormat="1" ht="34.5" customHeight="1">
      <c r="A52" s="6">
        <v>49</v>
      </c>
      <c r="B52" s="9" t="s">
        <v>13</v>
      </c>
      <c r="C52" s="6" t="str">
        <f>"郭天阳"</f>
        <v>郭天阳</v>
      </c>
      <c r="D52" s="6" t="str">
        <f>"男"</f>
        <v>男</v>
      </c>
    </row>
    <row r="53" spans="1:4" s="1" customFormat="1" ht="34.5" customHeight="1">
      <c r="A53" s="6">
        <v>50</v>
      </c>
      <c r="B53" s="9" t="s">
        <v>13</v>
      </c>
      <c r="C53" s="6" t="str">
        <f>"唐天喜"</f>
        <v>唐天喜</v>
      </c>
      <c r="D53" s="6" t="str">
        <f>"男"</f>
        <v>男</v>
      </c>
    </row>
    <row r="54" spans="1:4" s="1" customFormat="1" ht="34.5" customHeight="1">
      <c r="A54" s="6">
        <v>51</v>
      </c>
      <c r="B54" s="9" t="s">
        <v>14</v>
      </c>
      <c r="C54" s="6" t="str">
        <f>"刘惠莲"</f>
        <v>刘惠莲</v>
      </c>
      <c r="D54" s="6" t="str">
        <f>"女"</f>
        <v>女</v>
      </c>
    </row>
    <row r="55" spans="1:4" s="1" customFormat="1" ht="34.5" customHeight="1">
      <c r="A55" s="6">
        <v>52</v>
      </c>
      <c r="B55" s="9" t="s">
        <v>14</v>
      </c>
      <c r="C55" s="6" t="str">
        <f>"邓秀文"</f>
        <v>邓秀文</v>
      </c>
      <c r="D55" s="6" t="str">
        <f aca="true" t="shared" si="1" ref="D55:D63">"男"</f>
        <v>男</v>
      </c>
    </row>
    <row r="56" spans="1:4" s="1" customFormat="1" ht="34.5" customHeight="1">
      <c r="A56" s="6">
        <v>53</v>
      </c>
      <c r="B56" s="9" t="s">
        <v>15</v>
      </c>
      <c r="C56" s="6" t="str">
        <f>"杨健"</f>
        <v>杨健</v>
      </c>
      <c r="D56" s="6" t="str">
        <f t="shared" si="1"/>
        <v>男</v>
      </c>
    </row>
    <row r="57" spans="1:4" s="1" customFormat="1" ht="34.5" customHeight="1">
      <c r="A57" s="6">
        <v>54</v>
      </c>
      <c r="B57" s="9" t="s">
        <v>15</v>
      </c>
      <c r="C57" s="6" t="str">
        <f>"陈东"</f>
        <v>陈东</v>
      </c>
      <c r="D57" s="6" t="str">
        <f t="shared" si="1"/>
        <v>男</v>
      </c>
    </row>
    <row r="58" spans="1:4" s="1" customFormat="1" ht="34.5" customHeight="1">
      <c r="A58" s="6">
        <v>55</v>
      </c>
      <c r="B58" s="9" t="s">
        <v>15</v>
      </c>
      <c r="C58" s="6" t="str">
        <f>"黄子钧"</f>
        <v>黄子钧</v>
      </c>
      <c r="D58" s="6" t="str">
        <f t="shared" si="1"/>
        <v>男</v>
      </c>
    </row>
    <row r="59" spans="1:4" s="1" customFormat="1" ht="34.5" customHeight="1">
      <c r="A59" s="6">
        <v>56</v>
      </c>
      <c r="B59" s="9" t="s">
        <v>15</v>
      </c>
      <c r="C59" s="6" t="str">
        <f>"彭秋宇"</f>
        <v>彭秋宇</v>
      </c>
      <c r="D59" s="6" t="str">
        <f t="shared" si="1"/>
        <v>男</v>
      </c>
    </row>
    <row r="60" spans="1:4" s="1" customFormat="1" ht="34.5" customHeight="1">
      <c r="A60" s="6">
        <v>57</v>
      </c>
      <c r="B60" s="9" t="s">
        <v>15</v>
      </c>
      <c r="C60" s="6" t="str">
        <f>"黄良诚"</f>
        <v>黄良诚</v>
      </c>
      <c r="D60" s="6" t="str">
        <f t="shared" si="1"/>
        <v>男</v>
      </c>
    </row>
    <row r="61" spans="1:4" s="1" customFormat="1" ht="34.5" customHeight="1">
      <c r="A61" s="6">
        <v>58</v>
      </c>
      <c r="B61" s="9" t="s">
        <v>15</v>
      </c>
      <c r="C61" s="6" t="str">
        <f>"钟华"</f>
        <v>钟华</v>
      </c>
      <c r="D61" s="6" t="str">
        <f t="shared" si="1"/>
        <v>男</v>
      </c>
    </row>
    <row r="62" spans="1:4" s="1" customFormat="1" ht="34.5" customHeight="1">
      <c r="A62" s="6">
        <v>59</v>
      </c>
      <c r="B62" s="9" t="s">
        <v>15</v>
      </c>
      <c r="C62" s="6" t="str">
        <f>"孙泽绪"</f>
        <v>孙泽绪</v>
      </c>
      <c r="D62" s="6" t="str">
        <f t="shared" si="1"/>
        <v>男</v>
      </c>
    </row>
    <row r="63" spans="1:4" s="1" customFormat="1" ht="34.5" customHeight="1">
      <c r="A63" s="6">
        <v>60</v>
      </c>
      <c r="B63" s="9" t="s">
        <v>16</v>
      </c>
      <c r="C63" s="6" t="str">
        <f>"桂元超"</f>
        <v>桂元超</v>
      </c>
      <c r="D63" s="6" t="str">
        <f t="shared" si="1"/>
        <v>男</v>
      </c>
    </row>
    <row r="64" spans="1:4" s="1" customFormat="1" ht="34.5" customHeight="1">
      <c r="A64" s="6">
        <v>61</v>
      </c>
      <c r="B64" s="9" t="s">
        <v>17</v>
      </c>
      <c r="C64" s="6" t="str">
        <f>"周雪"</f>
        <v>周雪</v>
      </c>
      <c r="D64" s="6" t="str">
        <f aca="true" t="shared" si="2" ref="D64:D75">"女"</f>
        <v>女</v>
      </c>
    </row>
    <row r="65" spans="1:4" s="1" customFormat="1" ht="34.5" customHeight="1">
      <c r="A65" s="6">
        <v>62</v>
      </c>
      <c r="B65" s="9" t="s">
        <v>17</v>
      </c>
      <c r="C65" s="6" t="str">
        <f>"蒙可佳"</f>
        <v>蒙可佳</v>
      </c>
      <c r="D65" s="6" t="str">
        <f t="shared" si="2"/>
        <v>女</v>
      </c>
    </row>
    <row r="66" spans="1:4" s="1" customFormat="1" ht="34.5" customHeight="1">
      <c r="A66" s="6">
        <v>63</v>
      </c>
      <c r="B66" s="9" t="s">
        <v>18</v>
      </c>
      <c r="C66" s="6" t="str">
        <f>"蓝玉莹"</f>
        <v>蓝玉莹</v>
      </c>
      <c r="D66" s="6" t="str">
        <f t="shared" si="2"/>
        <v>女</v>
      </c>
    </row>
    <row r="67" spans="1:4" s="1" customFormat="1" ht="34.5" customHeight="1">
      <c r="A67" s="6">
        <v>64</v>
      </c>
      <c r="B67" s="9" t="s">
        <v>18</v>
      </c>
      <c r="C67" s="6" t="str">
        <f>"林琳"</f>
        <v>林琳</v>
      </c>
      <c r="D67" s="6" t="str">
        <f t="shared" si="2"/>
        <v>女</v>
      </c>
    </row>
    <row r="68" spans="1:4" s="1" customFormat="1" ht="34.5" customHeight="1">
      <c r="A68" s="6">
        <v>65</v>
      </c>
      <c r="B68" s="9" t="s">
        <v>18</v>
      </c>
      <c r="C68" s="6" t="str">
        <f>"郭瑞康"</f>
        <v>郭瑞康</v>
      </c>
      <c r="D68" s="6" t="str">
        <f t="shared" si="2"/>
        <v>女</v>
      </c>
    </row>
    <row r="69" spans="1:4" s="1" customFormat="1" ht="34.5" customHeight="1">
      <c r="A69" s="6">
        <v>66</v>
      </c>
      <c r="B69" s="9" t="s">
        <v>19</v>
      </c>
      <c r="C69" s="6" t="str">
        <f>"何小启"</f>
        <v>何小启</v>
      </c>
      <c r="D69" s="6" t="str">
        <f t="shared" si="2"/>
        <v>女</v>
      </c>
    </row>
    <row r="70" spans="1:4" s="1" customFormat="1" ht="34.5" customHeight="1">
      <c r="A70" s="6">
        <v>67</v>
      </c>
      <c r="B70" s="9" t="s">
        <v>19</v>
      </c>
      <c r="C70" s="6" t="str">
        <f>"陈青青"</f>
        <v>陈青青</v>
      </c>
      <c r="D70" s="6" t="str">
        <f t="shared" si="2"/>
        <v>女</v>
      </c>
    </row>
    <row r="71" spans="1:4" s="1" customFormat="1" ht="34.5" customHeight="1">
      <c r="A71" s="6">
        <v>68</v>
      </c>
      <c r="B71" s="9" t="s">
        <v>20</v>
      </c>
      <c r="C71" s="6" t="str">
        <f>"李函颖"</f>
        <v>李函颖</v>
      </c>
      <c r="D71" s="6" t="str">
        <f t="shared" si="2"/>
        <v>女</v>
      </c>
    </row>
    <row r="72" spans="1:4" s="1" customFormat="1" ht="34.5" customHeight="1">
      <c r="A72" s="6">
        <v>69</v>
      </c>
      <c r="B72" s="9" t="s">
        <v>20</v>
      </c>
      <c r="C72" s="6" t="str">
        <f>"肖云"</f>
        <v>肖云</v>
      </c>
      <c r="D72" s="6" t="str">
        <f t="shared" si="2"/>
        <v>女</v>
      </c>
    </row>
    <row r="73" spans="1:4" s="1" customFormat="1" ht="34.5" customHeight="1">
      <c r="A73" s="6">
        <v>70</v>
      </c>
      <c r="B73" s="9" t="s">
        <v>20</v>
      </c>
      <c r="C73" s="6" t="str">
        <f>"龙湾湾"</f>
        <v>龙湾湾</v>
      </c>
      <c r="D73" s="6" t="str">
        <f t="shared" si="2"/>
        <v>女</v>
      </c>
    </row>
    <row r="74" spans="1:4" s="1" customFormat="1" ht="34.5" customHeight="1">
      <c r="A74" s="6">
        <v>71</v>
      </c>
      <c r="B74" s="9" t="s">
        <v>20</v>
      </c>
      <c r="C74" s="6" t="str">
        <f>"高佳"</f>
        <v>高佳</v>
      </c>
      <c r="D74" s="6" t="str">
        <f t="shared" si="2"/>
        <v>女</v>
      </c>
    </row>
    <row r="75" spans="1:4" s="1" customFormat="1" ht="34.5" customHeight="1">
      <c r="A75" s="6">
        <v>72</v>
      </c>
      <c r="B75" s="9" t="s">
        <v>20</v>
      </c>
      <c r="C75" s="6" t="str">
        <f>"游钧楮"</f>
        <v>游钧楮</v>
      </c>
      <c r="D75" s="6" t="str">
        <f t="shared" si="2"/>
        <v>女</v>
      </c>
    </row>
    <row r="76" spans="1:4" s="1" customFormat="1" ht="34.5" customHeight="1">
      <c r="A76" s="6">
        <v>73</v>
      </c>
      <c r="B76" s="9" t="s">
        <v>20</v>
      </c>
      <c r="C76" s="6" t="str">
        <f>"王康荣"</f>
        <v>王康荣</v>
      </c>
      <c r="D76" s="6" t="str">
        <f>"男"</f>
        <v>男</v>
      </c>
    </row>
    <row r="77" spans="1:4" s="1" customFormat="1" ht="34.5" customHeight="1">
      <c r="A77" s="6">
        <v>74</v>
      </c>
      <c r="B77" s="9" t="s">
        <v>20</v>
      </c>
      <c r="C77" s="6" t="str">
        <f>"马菀昕"</f>
        <v>马菀昕</v>
      </c>
      <c r="D77" s="6" t="str">
        <f>"女"</f>
        <v>女</v>
      </c>
    </row>
    <row r="78" spans="1:4" s="1" customFormat="1" ht="34.5" customHeight="1">
      <c r="A78" s="6">
        <v>75</v>
      </c>
      <c r="B78" s="9" t="s">
        <v>20</v>
      </c>
      <c r="C78" s="6" t="str">
        <f>"田红梅"</f>
        <v>田红梅</v>
      </c>
      <c r="D78" s="6" t="str">
        <f>"女"</f>
        <v>女</v>
      </c>
    </row>
    <row r="79" spans="1:4" s="1" customFormat="1" ht="34.5" customHeight="1">
      <c r="A79" s="6">
        <v>76</v>
      </c>
      <c r="B79" s="9" t="s">
        <v>20</v>
      </c>
      <c r="C79" s="6" t="str">
        <f>"陈丽锦"</f>
        <v>陈丽锦</v>
      </c>
      <c r="D79" s="6" t="str">
        <f>"女"</f>
        <v>女</v>
      </c>
    </row>
    <row r="80" spans="1:4" s="1" customFormat="1" ht="34.5" customHeight="1">
      <c r="A80" s="6">
        <v>77</v>
      </c>
      <c r="B80" s="9" t="s">
        <v>20</v>
      </c>
      <c r="C80" s="6" t="str">
        <f>"宋俊霖"</f>
        <v>宋俊霖</v>
      </c>
      <c r="D80" s="6" t="str">
        <f>"女"</f>
        <v>女</v>
      </c>
    </row>
    <row r="81" spans="1:4" s="1" customFormat="1" ht="34.5" customHeight="1">
      <c r="A81" s="6">
        <v>78</v>
      </c>
      <c r="B81" s="9" t="s">
        <v>20</v>
      </c>
      <c r="C81" s="6" t="str">
        <f>"董妍妍"</f>
        <v>董妍妍</v>
      </c>
      <c r="D81" s="6" t="str">
        <f>"女"</f>
        <v>女</v>
      </c>
    </row>
    <row r="82" spans="1:4" s="1" customFormat="1" ht="34.5" customHeight="1">
      <c r="A82" s="6">
        <v>79</v>
      </c>
      <c r="B82" s="9" t="s">
        <v>20</v>
      </c>
      <c r="C82" s="6" t="str">
        <f>"毛晓军"</f>
        <v>毛晓军</v>
      </c>
      <c r="D82" s="6" t="str">
        <f>"男"</f>
        <v>男</v>
      </c>
    </row>
    <row r="83" spans="1:4" s="1" customFormat="1" ht="34.5" customHeight="1">
      <c r="A83" s="6">
        <v>80</v>
      </c>
      <c r="B83" s="9" t="s">
        <v>20</v>
      </c>
      <c r="C83" s="6" t="str">
        <f>"周诗颖"</f>
        <v>周诗颖</v>
      </c>
      <c r="D83" s="6" t="str">
        <f>"女"</f>
        <v>女</v>
      </c>
    </row>
    <row r="84" spans="1:4" s="1" customFormat="1" ht="34.5" customHeight="1">
      <c r="A84" s="6">
        <v>81</v>
      </c>
      <c r="B84" s="9" t="s">
        <v>20</v>
      </c>
      <c r="C84" s="6" t="str">
        <f>"张跃文"</f>
        <v>张跃文</v>
      </c>
      <c r="D84" s="6" t="str">
        <f>"男"</f>
        <v>男</v>
      </c>
    </row>
    <row r="85" spans="1:4" s="1" customFormat="1" ht="34.5" customHeight="1">
      <c r="A85" s="6">
        <v>82</v>
      </c>
      <c r="B85" s="9" t="s">
        <v>20</v>
      </c>
      <c r="C85" s="6" t="str">
        <f>"陈紫玉"</f>
        <v>陈紫玉</v>
      </c>
      <c r="D85" s="6" t="str">
        <f>"女"</f>
        <v>女</v>
      </c>
    </row>
    <row r="86" spans="1:4" s="1" customFormat="1" ht="34.5" customHeight="1">
      <c r="A86" s="6">
        <v>83</v>
      </c>
      <c r="B86" s="9" t="s">
        <v>20</v>
      </c>
      <c r="C86" s="6" t="str">
        <f>"吴蕴琦"</f>
        <v>吴蕴琦</v>
      </c>
      <c r="D86" s="6" t="str">
        <f>"女"</f>
        <v>女</v>
      </c>
    </row>
    <row r="87" spans="1:4" s="1" customFormat="1" ht="34.5" customHeight="1">
      <c r="A87" s="6">
        <v>84</v>
      </c>
      <c r="B87" s="9" t="s">
        <v>20</v>
      </c>
      <c r="C87" s="6" t="str">
        <f>"罗伟珍"</f>
        <v>罗伟珍</v>
      </c>
      <c r="D87" s="6" t="str">
        <f>"女"</f>
        <v>女</v>
      </c>
    </row>
    <row r="88" spans="1:4" s="1" customFormat="1" ht="34.5" customHeight="1">
      <c r="A88" s="6">
        <v>85</v>
      </c>
      <c r="B88" s="9" t="s">
        <v>20</v>
      </c>
      <c r="C88" s="6" t="str">
        <f>"唐玉善"</f>
        <v>唐玉善</v>
      </c>
      <c r="D88" s="6" t="str">
        <f>"女"</f>
        <v>女</v>
      </c>
    </row>
    <row r="89" spans="1:4" s="1" customFormat="1" ht="34.5" customHeight="1">
      <c r="A89" s="6">
        <v>86</v>
      </c>
      <c r="B89" s="9" t="s">
        <v>20</v>
      </c>
      <c r="C89" s="6" t="str">
        <f>"李富学"</f>
        <v>李富学</v>
      </c>
      <c r="D89" s="6" t="str">
        <f>"男"</f>
        <v>男</v>
      </c>
    </row>
    <row r="90" spans="1:4" s="1" customFormat="1" ht="34.5" customHeight="1">
      <c r="A90" s="6">
        <v>87</v>
      </c>
      <c r="B90" s="9" t="s">
        <v>20</v>
      </c>
      <c r="C90" s="6" t="str">
        <f>"李芷梅"</f>
        <v>李芷梅</v>
      </c>
      <c r="D90" s="6" t="str">
        <f>"女"</f>
        <v>女</v>
      </c>
    </row>
    <row r="91" spans="1:4" s="1" customFormat="1" ht="34.5" customHeight="1">
      <c r="A91" s="6">
        <v>88</v>
      </c>
      <c r="B91" s="9" t="s">
        <v>20</v>
      </c>
      <c r="C91" s="6" t="str">
        <f>"李文朗"</f>
        <v>李文朗</v>
      </c>
      <c r="D91" s="6" t="str">
        <f>"男"</f>
        <v>男</v>
      </c>
    </row>
    <row r="92" spans="1:4" s="1" customFormat="1" ht="34.5" customHeight="1">
      <c r="A92" s="6">
        <v>89</v>
      </c>
      <c r="B92" s="9" t="s">
        <v>20</v>
      </c>
      <c r="C92" s="6" t="str">
        <f>"吴晓艺"</f>
        <v>吴晓艺</v>
      </c>
      <c r="D92" s="6" t="str">
        <f>"女"</f>
        <v>女</v>
      </c>
    </row>
    <row r="93" spans="1:4" s="1" customFormat="1" ht="34.5" customHeight="1">
      <c r="A93" s="6">
        <v>90</v>
      </c>
      <c r="B93" s="9" t="s">
        <v>20</v>
      </c>
      <c r="C93" s="6" t="str">
        <f>"朱瑞灵"</f>
        <v>朱瑞灵</v>
      </c>
      <c r="D93" s="6" t="str">
        <f>"女"</f>
        <v>女</v>
      </c>
    </row>
    <row r="94" spans="1:4" s="1" customFormat="1" ht="34.5" customHeight="1">
      <c r="A94" s="6">
        <v>91</v>
      </c>
      <c r="B94" s="9" t="s">
        <v>20</v>
      </c>
      <c r="C94" s="6" t="str">
        <f>"林嫣嫣"</f>
        <v>林嫣嫣</v>
      </c>
      <c r="D94" s="6" t="str">
        <f>"女"</f>
        <v>女</v>
      </c>
    </row>
    <row r="95" spans="1:4" s="1" customFormat="1" ht="34.5" customHeight="1">
      <c r="A95" s="6">
        <v>92</v>
      </c>
      <c r="B95" s="9" t="s">
        <v>21</v>
      </c>
      <c r="C95" s="6" t="str">
        <f>"赵鋆"</f>
        <v>赵鋆</v>
      </c>
      <c r="D95" s="6" t="str">
        <f>"男"</f>
        <v>男</v>
      </c>
    </row>
    <row r="96" spans="1:4" s="1" customFormat="1" ht="34.5" customHeight="1">
      <c r="A96" s="6">
        <v>93</v>
      </c>
      <c r="B96" s="9" t="s">
        <v>21</v>
      </c>
      <c r="C96" s="6" t="str">
        <f>"刘小芳"</f>
        <v>刘小芳</v>
      </c>
      <c r="D96" s="6" t="str">
        <f>"女"</f>
        <v>女</v>
      </c>
    </row>
    <row r="97" spans="1:4" s="1" customFormat="1" ht="34.5" customHeight="1">
      <c r="A97" s="6">
        <v>94</v>
      </c>
      <c r="B97" s="9" t="s">
        <v>21</v>
      </c>
      <c r="C97" s="6" t="str">
        <f>"陈圣杰"</f>
        <v>陈圣杰</v>
      </c>
      <c r="D97" s="6" t="str">
        <f>"男"</f>
        <v>男</v>
      </c>
    </row>
    <row r="98" spans="1:4" s="1" customFormat="1" ht="34.5" customHeight="1">
      <c r="A98" s="6">
        <v>95</v>
      </c>
      <c r="B98" s="9" t="s">
        <v>21</v>
      </c>
      <c r="C98" s="6" t="str">
        <f>"张吉辉"</f>
        <v>张吉辉</v>
      </c>
      <c r="D98" s="6" t="str">
        <f>"男"</f>
        <v>男</v>
      </c>
    </row>
    <row r="99" spans="1:4" s="1" customFormat="1" ht="34.5" customHeight="1">
      <c r="A99" s="6">
        <v>96</v>
      </c>
      <c r="B99" s="9" t="s">
        <v>21</v>
      </c>
      <c r="C99" s="6" t="str">
        <f>"陈峙橦"</f>
        <v>陈峙橦</v>
      </c>
      <c r="D99" s="6" t="str">
        <f>"男"</f>
        <v>男</v>
      </c>
    </row>
    <row r="100" spans="1:4" s="1" customFormat="1" ht="34.5" customHeight="1">
      <c r="A100" s="6">
        <v>97</v>
      </c>
      <c r="B100" s="9" t="s">
        <v>21</v>
      </c>
      <c r="C100" s="6" t="str">
        <f>"胡展豪"</f>
        <v>胡展豪</v>
      </c>
      <c r="D100" s="6" t="str">
        <f>"男"</f>
        <v>男</v>
      </c>
    </row>
    <row r="101" spans="1:4" s="1" customFormat="1" ht="34.5" customHeight="1">
      <c r="A101" s="6">
        <v>98</v>
      </c>
      <c r="B101" s="9" t="s">
        <v>22</v>
      </c>
      <c r="C101" s="6" t="str">
        <f>"白璐"</f>
        <v>白璐</v>
      </c>
      <c r="D101" s="6" t="str">
        <f>"女"</f>
        <v>女</v>
      </c>
    </row>
    <row r="102" spans="1:4" s="1" customFormat="1" ht="34.5" customHeight="1">
      <c r="A102" s="6">
        <v>99</v>
      </c>
      <c r="B102" s="9" t="s">
        <v>22</v>
      </c>
      <c r="C102" s="6" t="str">
        <f>"陈乙云"</f>
        <v>陈乙云</v>
      </c>
      <c r="D102" s="6" t="str">
        <f>"男"</f>
        <v>男</v>
      </c>
    </row>
    <row r="103" spans="1:4" s="1" customFormat="1" ht="34.5" customHeight="1">
      <c r="A103" s="6">
        <v>100</v>
      </c>
      <c r="B103" s="9" t="s">
        <v>22</v>
      </c>
      <c r="C103" s="6" t="str">
        <f>"叶丽娜"</f>
        <v>叶丽娜</v>
      </c>
      <c r="D103" s="6" t="str">
        <f>"女"</f>
        <v>女</v>
      </c>
    </row>
    <row r="104" spans="1:4" s="1" customFormat="1" ht="34.5" customHeight="1">
      <c r="A104" s="6">
        <v>101</v>
      </c>
      <c r="B104" s="9" t="s">
        <v>23</v>
      </c>
      <c r="C104" s="6" t="str">
        <f>"吴海莹"</f>
        <v>吴海莹</v>
      </c>
      <c r="D104" s="6" t="str">
        <f>"女"</f>
        <v>女</v>
      </c>
    </row>
    <row r="105" spans="1:4" s="1" customFormat="1" ht="34.5" customHeight="1">
      <c r="A105" s="6">
        <v>102</v>
      </c>
      <c r="B105" s="9" t="s">
        <v>24</v>
      </c>
      <c r="C105" s="6" t="str">
        <f>"陆云龙"</f>
        <v>陆云龙</v>
      </c>
      <c r="D105" s="6" t="str">
        <f>"男"</f>
        <v>男</v>
      </c>
    </row>
    <row r="106" spans="1:4" s="1" customFormat="1" ht="34.5" customHeight="1">
      <c r="A106" s="6">
        <v>103</v>
      </c>
      <c r="B106" s="9" t="s">
        <v>24</v>
      </c>
      <c r="C106" s="6" t="str">
        <f>"魏尚"</f>
        <v>魏尚</v>
      </c>
      <c r="D106" s="6" t="str">
        <f>"女"</f>
        <v>女</v>
      </c>
    </row>
    <row r="107" spans="1:4" s="1" customFormat="1" ht="34.5" customHeight="1">
      <c r="A107" s="6">
        <v>104</v>
      </c>
      <c r="B107" s="9" t="s">
        <v>24</v>
      </c>
      <c r="C107" s="6" t="str">
        <f>"林琳"</f>
        <v>林琳</v>
      </c>
      <c r="D107" s="6" t="str">
        <f>"女"</f>
        <v>女</v>
      </c>
    </row>
    <row r="108" spans="1:4" s="1" customFormat="1" ht="34.5" customHeight="1">
      <c r="A108" s="6">
        <v>105</v>
      </c>
      <c r="B108" s="9" t="s">
        <v>25</v>
      </c>
      <c r="C108" s="6" t="str">
        <f>"罗登科"</f>
        <v>罗登科</v>
      </c>
      <c r="D108" s="6" t="str">
        <f>"男"</f>
        <v>男</v>
      </c>
    </row>
    <row r="109" spans="1:4" s="1" customFormat="1" ht="34.5" customHeight="1">
      <c r="A109" s="6">
        <v>106</v>
      </c>
      <c r="B109" s="9" t="s">
        <v>25</v>
      </c>
      <c r="C109" s="6" t="str">
        <f>"蔡扬柏"</f>
        <v>蔡扬柏</v>
      </c>
      <c r="D109" s="6" t="str">
        <f>"男"</f>
        <v>男</v>
      </c>
    </row>
    <row r="110" spans="1:4" s="1" customFormat="1" ht="34.5" customHeight="1">
      <c r="A110" s="6">
        <v>107</v>
      </c>
      <c r="B110" s="9" t="s">
        <v>25</v>
      </c>
      <c r="C110" s="6" t="str">
        <f>"张植兰"</f>
        <v>张植兰</v>
      </c>
      <c r="D110" s="6" t="str">
        <f>"女"</f>
        <v>女</v>
      </c>
    </row>
    <row r="111" spans="1:4" s="1" customFormat="1" ht="34.5" customHeight="1">
      <c r="A111" s="6">
        <v>108</v>
      </c>
      <c r="B111" s="9" t="s">
        <v>25</v>
      </c>
      <c r="C111" s="6" t="str">
        <f>"朱宸"</f>
        <v>朱宸</v>
      </c>
      <c r="D111" s="6" t="str">
        <f>"男"</f>
        <v>男</v>
      </c>
    </row>
    <row r="112" spans="1:4" s="1" customFormat="1" ht="34.5" customHeight="1">
      <c r="A112" s="6">
        <v>109</v>
      </c>
      <c r="B112" s="9" t="s">
        <v>25</v>
      </c>
      <c r="C112" s="6" t="str">
        <f>"王经泰"</f>
        <v>王经泰</v>
      </c>
      <c r="D112" s="6" t="str">
        <f>"男"</f>
        <v>男</v>
      </c>
    </row>
    <row r="113" spans="1:4" s="1" customFormat="1" ht="34.5" customHeight="1">
      <c r="A113" s="6">
        <v>110</v>
      </c>
      <c r="B113" s="9" t="s">
        <v>25</v>
      </c>
      <c r="C113" s="6" t="str">
        <f>"廖荣雪"</f>
        <v>廖荣雪</v>
      </c>
      <c r="D113" s="6" t="str">
        <f>"女"</f>
        <v>女</v>
      </c>
    </row>
    <row r="114" spans="1:4" s="1" customFormat="1" ht="34.5" customHeight="1">
      <c r="A114" s="6">
        <v>111</v>
      </c>
      <c r="B114" s="9" t="s">
        <v>26</v>
      </c>
      <c r="C114" s="6" t="str">
        <f>"王洁怡"</f>
        <v>王洁怡</v>
      </c>
      <c r="D114" s="6" t="str">
        <f>"女"</f>
        <v>女</v>
      </c>
    </row>
    <row r="115" spans="1:4" s="1" customFormat="1" ht="34.5" customHeight="1">
      <c r="A115" s="6">
        <v>112</v>
      </c>
      <c r="B115" s="9" t="s">
        <v>26</v>
      </c>
      <c r="C115" s="6" t="str">
        <f>"芮琦虹"</f>
        <v>芮琦虹</v>
      </c>
      <c r="D115" s="6" t="str">
        <f>"女"</f>
        <v>女</v>
      </c>
    </row>
    <row r="116" spans="1:4" s="1" customFormat="1" ht="34.5" customHeight="1">
      <c r="A116" s="6">
        <v>113</v>
      </c>
      <c r="B116" s="9" t="s">
        <v>26</v>
      </c>
      <c r="C116" s="6" t="str">
        <f>"林智"</f>
        <v>林智</v>
      </c>
      <c r="D116" s="6" t="str">
        <f>"男"</f>
        <v>男</v>
      </c>
    </row>
    <row r="117" spans="1:4" s="1" customFormat="1" ht="34.5" customHeight="1">
      <c r="A117" s="6">
        <v>114</v>
      </c>
      <c r="B117" s="9" t="s">
        <v>26</v>
      </c>
      <c r="C117" s="6" t="str">
        <f>"王崇洁"</f>
        <v>王崇洁</v>
      </c>
      <c r="D117" s="6" t="str">
        <f aca="true" t="shared" si="3" ref="D117:D122">"女"</f>
        <v>女</v>
      </c>
    </row>
    <row r="118" spans="1:4" s="1" customFormat="1" ht="34.5" customHeight="1">
      <c r="A118" s="6">
        <v>115</v>
      </c>
      <c r="B118" s="9" t="s">
        <v>27</v>
      </c>
      <c r="C118" s="6" t="str">
        <f>"黄晓莹"</f>
        <v>黄晓莹</v>
      </c>
      <c r="D118" s="6" t="str">
        <f t="shared" si="3"/>
        <v>女</v>
      </c>
    </row>
    <row r="119" spans="1:4" s="1" customFormat="1" ht="34.5" customHeight="1">
      <c r="A119" s="6">
        <v>116</v>
      </c>
      <c r="B119" s="9" t="s">
        <v>27</v>
      </c>
      <c r="C119" s="6" t="str">
        <f>"刘珍珍"</f>
        <v>刘珍珍</v>
      </c>
      <c r="D119" s="6" t="str">
        <f t="shared" si="3"/>
        <v>女</v>
      </c>
    </row>
    <row r="120" spans="1:4" s="1" customFormat="1" ht="34.5" customHeight="1">
      <c r="A120" s="6">
        <v>117</v>
      </c>
      <c r="B120" s="9" t="s">
        <v>27</v>
      </c>
      <c r="C120" s="6" t="str">
        <f>"毛妍"</f>
        <v>毛妍</v>
      </c>
      <c r="D120" s="6" t="str">
        <f t="shared" si="3"/>
        <v>女</v>
      </c>
    </row>
    <row r="121" spans="1:4" s="1" customFormat="1" ht="34.5" customHeight="1">
      <c r="A121" s="6">
        <v>118</v>
      </c>
      <c r="B121" s="9" t="s">
        <v>27</v>
      </c>
      <c r="C121" s="6" t="str">
        <f>"宋楚英"</f>
        <v>宋楚英</v>
      </c>
      <c r="D121" s="6" t="str">
        <f t="shared" si="3"/>
        <v>女</v>
      </c>
    </row>
    <row r="122" spans="1:4" s="1" customFormat="1" ht="34.5" customHeight="1">
      <c r="A122" s="6">
        <v>119</v>
      </c>
      <c r="B122" s="9" t="s">
        <v>27</v>
      </c>
      <c r="C122" s="6" t="str">
        <f>"邢美香"</f>
        <v>邢美香</v>
      </c>
      <c r="D122" s="6" t="str">
        <f t="shared" si="3"/>
        <v>女</v>
      </c>
    </row>
    <row r="123" spans="1:4" s="1" customFormat="1" ht="34.5" customHeight="1">
      <c r="A123" s="6">
        <v>120</v>
      </c>
      <c r="B123" s="9" t="s">
        <v>27</v>
      </c>
      <c r="C123" s="6" t="str">
        <f>"许治涛"</f>
        <v>许治涛</v>
      </c>
      <c r="D123" s="6" t="str">
        <f>"男"</f>
        <v>男</v>
      </c>
    </row>
    <row r="124" spans="1:4" s="1" customFormat="1" ht="34.5" customHeight="1">
      <c r="A124" s="6">
        <v>121</v>
      </c>
      <c r="B124" s="9" t="s">
        <v>27</v>
      </c>
      <c r="C124" s="6" t="str">
        <f>"王琦"</f>
        <v>王琦</v>
      </c>
      <c r="D124" s="6" t="str">
        <f>"女"</f>
        <v>女</v>
      </c>
    </row>
    <row r="125" spans="1:4" s="1" customFormat="1" ht="34.5" customHeight="1">
      <c r="A125" s="6">
        <v>122</v>
      </c>
      <c r="B125" s="9" t="s">
        <v>27</v>
      </c>
      <c r="C125" s="6" t="str">
        <f>"林声士"</f>
        <v>林声士</v>
      </c>
      <c r="D125" s="6" t="str">
        <f>"男"</f>
        <v>男</v>
      </c>
    </row>
    <row r="126" spans="1:4" s="1" customFormat="1" ht="34.5" customHeight="1">
      <c r="A126" s="6">
        <v>123</v>
      </c>
      <c r="B126" s="9" t="s">
        <v>27</v>
      </c>
      <c r="C126" s="6" t="str">
        <f>"李文晓"</f>
        <v>李文晓</v>
      </c>
      <c r="D126" s="6" t="str">
        <f>"女"</f>
        <v>女</v>
      </c>
    </row>
    <row r="127" spans="1:4" s="1" customFormat="1" ht="34.5" customHeight="1">
      <c r="A127" s="6">
        <v>124</v>
      </c>
      <c r="B127" s="9" t="s">
        <v>27</v>
      </c>
      <c r="C127" s="6" t="str">
        <f>"冯成康"</f>
        <v>冯成康</v>
      </c>
      <c r="D127" s="6" t="str">
        <f>"男"</f>
        <v>男</v>
      </c>
    </row>
    <row r="128" spans="1:4" s="1" customFormat="1" ht="34.5" customHeight="1">
      <c r="A128" s="6">
        <v>125</v>
      </c>
      <c r="B128" s="9" t="s">
        <v>27</v>
      </c>
      <c r="C128" s="6" t="str">
        <f>"杨岱松"</f>
        <v>杨岱松</v>
      </c>
      <c r="D128" s="6" t="str">
        <f>"男"</f>
        <v>男</v>
      </c>
    </row>
    <row r="129" spans="1:4" s="1" customFormat="1" ht="34.5" customHeight="1">
      <c r="A129" s="6">
        <v>126</v>
      </c>
      <c r="B129" s="9" t="s">
        <v>27</v>
      </c>
      <c r="C129" s="6" t="str">
        <f>"吴艳梅"</f>
        <v>吴艳梅</v>
      </c>
      <c r="D129" s="6" t="str">
        <f>"女"</f>
        <v>女</v>
      </c>
    </row>
    <row r="130" spans="1:4" s="1" customFormat="1" ht="34.5" customHeight="1">
      <c r="A130" s="6">
        <v>127</v>
      </c>
      <c r="B130" s="9" t="s">
        <v>27</v>
      </c>
      <c r="C130" s="6" t="str">
        <f>"邓海莲"</f>
        <v>邓海莲</v>
      </c>
      <c r="D130" s="6" t="str">
        <f>"女"</f>
        <v>女</v>
      </c>
    </row>
    <row r="131" spans="1:4" s="1" customFormat="1" ht="34.5" customHeight="1">
      <c r="A131" s="6">
        <v>128</v>
      </c>
      <c r="B131" s="9" t="s">
        <v>27</v>
      </c>
      <c r="C131" s="6" t="str">
        <f>"周菊秋"</f>
        <v>周菊秋</v>
      </c>
      <c r="D131" s="6" t="str">
        <f>"女"</f>
        <v>女</v>
      </c>
    </row>
    <row r="132" spans="1:4" s="1" customFormat="1" ht="34.5" customHeight="1">
      <c r="A132" s="6">
        <v>129</v>
      </c>
      <c r="B132" s="9" t="s">
        <v>27</v>
      </c>
      <c r="C132" s="6" t="str">
        <f>"符盈盈"</f>
        <v>符盈盈</v>
      </c>
      <c r="D132" s="6" t="str">
        <f>"女"</f>
        <v>女</v>
      </c>
    </row>
    <row r="133" spans="1:4" s="1" customFormat="1" ht="34.5" customHeight="1">
      <c r="A133" s="6">
        <v>130</v>
      </c>
      <c r="B133" s="9" t="s">
        <v>27</v>
      </c>
      <c r="C133" s="6" t="str">
        <f>"吴淑慧"</f>
        <v>吴淑慧</v>
      </c>
      <c r="D133" s="6" t="str">
        <f>"女"</f>
        <v>女</v>
      </c>
    </row>
    <row r="134" spans="1:4" s="1" customFormat="1" ht="34.5" customHeight="1">
      <c r="A134" s="6">
        <v>131</v>
      </c>
      <c r="B134" s="9" t="s">
        <v>27</v>
      </c>
      <c r="C134" s="6" t="str">
        <f>"张钰浩"</f>
        <v>张钰浩</v>
      </c>
      <c r="D134" s="6" t="str">
        <f>"男"</f>
        <v>男</v>
      </c>
    </row>
    <row r="135" spans="1:4" s="1" customFormat="1" ht="34.5" customHeight="1">
      <c r="A135" s="6">
        <v>132</v>
      </c>
      <c r="B135" s="9" t="s">
        <v>27</v>
      </c>
      <c r="C135" s="6" t="str">
        <f>"陈俏芬"</f>
        <v>陈俏芬</v>
      </c>
      <c r="D135" s="6" t="str">
        <f>"女"</f>
        <v>女</v>
      </c>
    </row>
    <row r="136" spans="1:4" s="1" customFormat="1" ht="34.5" customHeight="1">
      <c r="A136" s="6">
        <v>133</v>
      </c>
      <c r="B136" s="9" t="s">
        <v>27</v>
      </c>
      <c r="C136" s="6" t="str">
        <f>"王集"</f>
        <v>王集</v>
      </c>
      <c r="D136" s="6" t="str">
        <f>"女"</f>
        <v>女</v>
      </c>
    </row>
    <row r="137" spans="1:4" s="1" customFormat="1" ht="34.5" customHeight="1">
      <c r="A137" s="6">
        <v>134</v>
      </c>
      <c r="B137" s="9" t="s">
        <v>27</v>
      </c>
      <c r="C137" s="6" t="str">
        <f>"符丽瑶"</f>
        <v>符丽瑶</v>
      </c>
      <c r="D137" s="6" t="str">
        <f>"女"</f>
        <v>女</v>
      </c>
    </row>
    <row r="138" spans="1:4" s="1" customFormat="1" ht="34.5" customHeight="1">
      <c r="A138" s="6">
        <v>135</v>
      </c>
      <c r="B138" s="9" t="s">
        <v>27</v>
      </c>
      <c r="C138" s="6" t="str">
        <f>"赵承达"</f>
        <v>赵承达</v>
      </c>
      <c r="D138" s="6" t="str">
        <f>"男"</f>
        <v>男</v>
      </c>
    </row>
    <row r="139" spans="1:4" s="1" customFormat="1" ht="34.5" customHeight="1">
      <c r="A139" s="6">
        <v>136</v>
      </c>
      <c r="B139" s="9" t="s">
        <v>27</v>
      </c>
      <c r="C139" s="6" t="str">
        <f>"周克胜"</f>
        <v>周克胜</v>
      </c>
      <c r="D139" s="6" t="str">
        <f>"男"</f>
        <v>男</v>
      </c>
    </row>
    <row r="140" spans="1:4" s="1" customFormat="1" ht="34.5" customHeight="1">
      <c r="A140" s="6">
        <v>137</v>
      </c>
      <c r="B140" s="9" t="s">
        <v>27</v>
      </c>
      <c r="C140" s="6" t="str">
        <f>"周小健"</f>
        <v>周小健</v>
      </c>
      <c r="D140" s="6" t="str">
        <f>"男"</f>
        <v>男</v>
      </c>
    </row>
    <row r="141" spans="1:4" s="1" customFormat="1" ht="34.5" customHeight="1">
      <c r="A141" s="6">
        <v>138</v>
      </c>
      <c r="B141" s="9" t="s">
        <v>27</v>
      </c>
      <c r="C141" s="6" t="str">
        <f>"韦雪雷"</f>
        <v>韦雪雷</v>
      </c>
      <c r="D141" s="6" t="str">
        <f>"女"</f>
        <v>女</v>
      </c>
    </row>
    <row r="142" spans="1:4" s="1" customFormat="1" ht="34.5" customHeight="1">
      <c r="A142" s="6">
        <v>139</v>
      </c>
      <c r="B142" s="9" t="s">
        <v>27</v>
      </c>
      <c r="C142" s="6" t="str">
        <f>"万钰芬"</f>
        <v>万钰芬</v>
      </c>
      <c r="D142" s="6" t="str">
        <f>"女"</f>
        <v>女</v>
      </c>
    </row>
    <row r="143" spans="1:4" s="1" customFormat="1" ht="34.5" customHeight="1">
      <c r="A143" s="6">
        <v>140</v>
      </c>
      <c r="B143" s="9" t="s">
        <v>27</v>
      </c>
      <c r="C143" s="6" t="str">
        <f>"罗金城"</f>
        <v>罗金城</v>
      </c>
      <c r="D143" s="6" t="str">
        <f>"男"</f>
        <v>男</v>
      </c>
    </row>
    <row r="144" spans="1:4" s="1" customFormat="1" ht="34.5" customHeight="1">
      <c r="A144" s="6">
        <v>141</v>
      </c>
      <c r="B144" s="9" t="s">
        <v>27</v>
      </c>
      <c r="C144" s="6" t="str">
        <f>"何明珠"</f>
        <v>何明珠</v>
      </c>
      <c r="D144" s="6" t="str">
        <f>"女"</f>
        <v>女</v>
      </c>
    </row>
    <row r="145" spans="1:4" s="1" customFormat="1" ht="34.5" customHeight="1">
      <c r="A145" s="6">
        <v>142</v>
      </c>
      <c r="B145" s="9" t="s">
        <v>27</v>
      </c>
      <c r="C145" s="6" t="str">
        <f>"李沅沁"</f>
        <v>李沅沁</v>
      </c>
      <c r="D145" s="6" t="str">
        <f>"男"</f>
        <v>男</v>
      </c>
    </row>
    <row r="146" spans="1:4" s="1" customFormat="1" ht="34.5" customHeight="1">
      <c r="A146" s="6">
        <v>143</v>
      </c>
      <c r="B146" s="9" t="s">
        <v>27</v>
      </c>
      <c r="C146" s="6" t="str">
        <f>"王祚钏"</f>
        <v>王祚钏</v>
      </c>
      <c r="D146" s="6" t="str">
        <f>"男"</f>
        <v>男</v>
      </c>
    </row>
    <row r="147" spans="1:4" s="1" customFormat="1" ht="34.5" customHeight="1">
      <c r="A147" s="6">
        <v>144</v>
      </c>
      <c r="B147" s="9" t="s">
        <v>27</v>
      </c>
      <c r="C147" s="6" t="str">
        <f>"谢江蓉"</f>
        <v>谢江蓉</v>
      </c>
      <c r="D147" s="6" t="str">
        <f>"女"</f>
        <v>女</v>
      </c>
    </row>
    <row r="148" spans="1:4" s="1" customFormat="1" ht="34.5" customHeight="1">
      <c r="A148" s="6">
        <v>145</v>
      </c>
      <c r="B148" s="9" t="s">
        <v>27</v>
      </c>
      <c r="C148" s="6" t="str">
        <f>"陈浩睿"</f>
        <v>陈浩睿</v>
      </c>
      <c r="D148" s="6" t="str">
        <f>"男"</f>
        <v>男</v>
      </c>
    </row>
    <row r="149" spans="1:4" s="1" customFormat="1" ht="34.5" customHeight="1">
      <c r="A149" s="6">
        <v>146</v>
      </c>
      <c r="B149" s="9" t="s">
        <v>27</v>
      </c>
      <c r="C149" s="6" t="str">
        <f>"刘西子"</f>
        <v>刘西子</v>
      </c>
      <c r="D149" s="6" t="str">
        <f>"女"</f>
        <v>女</v>
      </c>
    </row>
    <row r="150" spans="1:4" s="1" customFormat="1" ht="34.5" customHeight="1">
      <c r="A150" s="6">
        <v>147</v>
      </c>
      <c r="B150" s="9" t="s">
        <v>27</v>
      </c>
      <c r="C150" s="6" t="str">
        <f>"麦维娜"</f>
        <v>麦维娜</v>
      </c>
      <c r="D150" s="6" t="str">
        <f>"女"</f>
        <v>女</v>
      </c>
    </row>
    <row r="151" spans="1:4" s="1" customFormat="1" ht="34.5" customHeight="1">
      <c r="A151" s="6">
        <v>148</v>
      </c>
      <c r="B151" s="9" t="s">
        <v>27</v>
      </c>
      <c r="C151" s="6" t="str">
        <f>"王忆芸"</f>
        <v>王忆芸</v>
      </c>
      <c r="D151" s="6" t="str">
        <f>"女"</f>
        <v>女</v>
      </c>
    </row>
    <row r="152" spans="1:4" s="1" customFormat="1" ht="34.5" customHeight="1">
      <c r="A152" s="6">
        <v>149</v>
      </c>
      <c r="B152" s="9" t="s">
        <v>27</v>
      </c>
      <c r="C152" s="6" t="str">
        <f>"林也思"</f>
        <v>林也思</v>
      </c>
      <c r="D152" s="6" t="str">
        <f>"男"</f>
        <v>男</v>
      </c>
    </row>
    <row r="153" spans="1:4" s="1" customFormat="1" ht="34.5" customHeight="1">
      <c r="A153" s="6">
        <v>150</v>
      </c>
      <c r="B153" s="9" t="s">
        <v>27</v>
      </c>
      <c r="C153" s="6" t="str">
        <f>"喻素芳"</f>
        <v>喻素芳</v>
      </c>
      <c r="D153" s="6" t="str">
        <f>"女"</f>
        <v>女</v>
      </c>
    </row>
    <row r="154" spans="1:4" s="1" customFormat="1" ht="34.5" customHeight="1">
      <c r="A154" s="6">
        <v>151</v>
      </c>
      <c r="B154" s="9" t="s">
        <v>27</v>
      </c>
      <c r="C154" s="6" t="str">
        <f>"王佳佳"</f>
        <v>王佳佳</v>
      </c>
      <c r="D154" s="6" t="str">
        <f>"女"</f>
        <v>女</v>
      </c>
    </row>
    <row r="155" spans="1:4" s="1" customFormat="1" ht="34.5" customHeight="1">
      <c r="A155" s="6">
        <v>152</v>
      </c>
      <c r="B155" s="9" t="s">
        <v>27</v>
      </c>
      <c r="C155" s="6" t="str">
        <f>"陈柏君"</f>
        <v>陈柏君</v>
      </c>
      <c r="D155" s="6" t="str">
        <f>"女"</f>
        <v>女</v>
      </c>
    </row>
    <row r="156" spans="1:4" s="1" customFormat="1" ht="34.5" customHeight="1">
      <c r="A156" s="6">
        <v>153</v>
      </c>
      <c r="B156" s="9" t="s">
        <v>27</v>
      </c>
      <c r="C156" s="6" t="str">
        <f>"牛佳琪"</f>
        <v>牛佳琪</v>
      </c>
      <c r="D156" s="6" t="str">
        <f>"女"</f>
        <v>女</v>
      </c>
    </row>
    <row r="157" spans="1:4" s="1" customFormat="1" ht="34.5" customHeight="1">
      <c r="A157" s="6">
        <v>154</v>
      </c>
      <c r="B157" s="9" t="s">
        <v>27</v>
      </c>
      <c r="C157" s="6" t="str">
        <f>"吴兴维"</f>
        <v>吴兴维</v>
      </c>
      <c r="D157" s="6" t="str">
        <f>"男"</f>
        <v>男</v>
      </c>
    </row>
    <row r="158" spans="1:4" s="1" customFormat="1" ht="34.5" customHeight="1">
      <c r="A158" s="6">
        <v>155</v>
      </c>
      <c r="B158" s="9" t="s">
        <v>27</v>
      </c>
      <c r="C158" s="6" t="str">
        <f>"陈婉"</f>
        <v>陈婉</v>
      </c>
      <c r="D158" s="6" t="str">
        <f aca="true" t="shared" si="4" ref="D158:D164">"女"</f>
        <v>女</v>
      </c>
    </row>
    <row r="159" spans="1:4" s="1" customFormat="1" ht="34.5" customHeight="1">
      <c r="A159" s="6">
        <v>156</v>
      </c>
      <c r="B159" s="9" t="s">
        <v>27</v>
      </c>
      <c r="C159" s="6" t="str">
        <f>"夏佳"</f>
        <v>夏佳</v>
      </c>
      <c r="D159" s="6" t="str">
        <f t="shared" si="4"/>
        <v>女</v>
      </c>
    </row>
    <row r="160" spans="1:4" s="1" customFormat="1" ht="34.5" customHeight="1">
      <c r="A160" s="6">
        <v>157</v>
      </c>
      <c r="B160" s="9" t="s">
        <v>28</v>
      </c>
      <c r="C160" s="6" t="str">
        <f>"吴丽园"</f>
        <v>吴丽园</v>
      </c>
      <c r="D160" s="6" t="str">
        <f t="shared" si="4"/>
        <v>女</v>
      </c>
    </row>
    <row r="161" spans="1:4" s="1" customFormat="1" ht="34.5" customHeight="1">
      <c r="A161" s="6">
        <v>158</v>
      </c>
      <c r="B161" s="9" t="s">
        <v>28</v>
      </c>
      <c r="C161" s="6" t="str">
        <f>"林秋够"</f>
        <v>林秋够</v>
      </c>
      <c r="D161" s="6" t="str">
        <f t="shared" si="4"/>
        <v>女</v>
      </c>
    </row>
    <row r="162" spans="1:4" s="1" customFormat="1" ht="34.5" customHeight="1">
      <c r="A162" s="6">
        <v>159</v>
      </c>
      <c r="B162" s="9" t="s">
        <v>28</v>
      </c>
      <c r="C162" s="6" t="str">
        <f>"王小妹"</f>
        <v>王小妹</v>
      </c>
      <c r="D162" s="6" t="str">
        <f t="shared" si="4"/>
        <v>女</v>
      </c>
    </row>
    <row r="163" spans="1:4" s="1" customFormat="1" ht="34.5" customHeight="1">
      <c r="A163" s="6">
        <v>160</v>
      </c>
      <c r="B163" s="9" t="s">
        <v>28</v>
      </c>
      <c r="C163" s="6" t="str">
        <f>"闫俞霖"</f>
        <v>闫俞霖</v>
      </c>
      <c r="D163" s="6" t="str">
        <f t="shared" si="4"/>
        <v>女</v>
      </c>
    </row>
    <row r="164" spans="1:4" s="1" customFormat="1" ht="34.5" customHeight="1">
      <c r="A164" s="6">
        <v>161</v>
      </c>
      <c r="B164" s="9" t="s">
        <v>28</v>
      </c>
      <c r="C164" s="6" t="str">
        <f>"王天娇"</f>
        <v>王天娇</v>
      </c>
      <c r="D164" s="6" t="str">
        <f t="shared" si="4"/>
        <v>女</v>
      </c>
    </row>
    <row r="165" spans="1:4" s="1" customFormat="1" ht="34.5" customHeight="1">
      <c r="A165" s="6">
        <v>162</v>
      </c>
      <c r="B165" s="9" t="s">
        <v>28</v>
      </c>
      <c r="C165" s="6" t="str">
        <f>"王超"</f>
        <v>王超</v>
      </c>
      <c r="D165" s="6" t="str">
        <f>"男"</f>
        <v>男</v>
      </c>
    </row>
    <row r="166" spans="1:4" s="1" customFormat="1" ht="34.5" customHeight="1">
      <c r="A166" s="6">
        <v>163</v>
      </c>
      <c r="B166" s="9" t="s">
        <v>28</v>
      </c>
      <c r="C166" s="6" t="str">
        <f>"邓桂欢"</f>
        <v>邓桂欢</v>
      </c>
      <c r="D166" s="6" t="str">
        <f aca="true" t="shared" si="5" ref="D166:D174">"女"</f>
        <v>女</v>
      </c>
    </row>
    <row r="167" spans="1:4" s="1" customFormat="1" ht="34.5" customHeight="1">
      <c r="A167" s="6">
        <v>164</v>
      </c>
      <c r="B167" s="9" t="s">
        <v>28</v>
      </c>
      <c r="C167" s="6" t="str">
        <f>"吴辉"</f>
        <v>吴辉</v>
      </c>
      <c r="D167" s="6" t="str">
        <f t="shared" si="5"/>
        <v>女</v>
      </c>
    </row>
    <row r="168" spans="1:4" s="1" customFormat="1" ht="34.5" customHeight="1">
      <c r="A168" s="6">
        <v>165</v>
      </c>
      <c r="B168" s="9" t="s">
        <v>28</v>
      </c>
      <c r="C168" s="6" t="str">
        <f>"王悦嫔"</f>
        <v>王悦嫔</v>
      </c>
      <c r="D168" s="6" t="str">
        <f t="shared" si="5"/>
        <v>女</v>
      </c>
    </row>
    <row r="169" spans="1:4" s="1" customFormat="1" ht="34.5" customHeight="1">
      <c r="A169" s="6">
        <v>166</v>
      </c>
      <c r="B169" s="9" t="s">
        <v>28</v>
      </c>
      <c r="C169" s="6" t="str">
        <f>"王惠"</f>
        <v>王惠</v>
      </c>
      <c r="D169" s="6" t="str">
        <f t="shared" si="5"/>
        <v>女</v>
      </c>
    </row>
    <row r="170" spans="1:4" s="1" customFormat="1" ht="34.5" customHeight="1">
      <c r="A170" s="6">
        <v>167</v>
      </c>
      <c r="B170" s="9" t="s">
        <v>28</v>
      </c>
      <c r="C170" s="6" t="str">
        <f>"陈梦琳"</f>
        <v>陈梦琳</v>
      </c>
      <c r="D170" s="6" t="str">
        <f t="shared" si="5"/>
        <v>女</v>
      </c>
    </row>
    <row r="171" spans="1:4" s="1" customFormat="1" ht="34.5" customHeight="1">
      <c r="A171" s="6">
        <v>168</v>
      </c>
      <c r="B171" s="9" t="s">
        <v>28</v>
      </c>
      <c r="C171" s="6" t="str">
        <f>"陈雪"</f>
        <v>陈雪</v>
      </c>
      <c r="D171" s="6" t="str">
        <f t="shared" si="5"/>
        <v>女</v>
      </c>
    </row>
    <row r="172" spans="1:4" s="1" customFormat="1" ht="34.5" customHeight="1">
      <c r="A172" s="6">
        <v>169</v>
      </c>
      <c r="B172" s="9" t="s">
        <v>28</v>
      </c>
      <c r="C172" s="6" t="str">
        <f>"李俊蓉"</f>
        <v>李俊蓉</v>
      </c>
      <c r="D172" s="6" t="str">
        <f t="shared" si="5"/>
        <v>女</v>
      </c>
    </row>
    <row r="173" spans="1:4" s="1" customFormat="1" ht="34.5" customHeight="1">
      <c r="A173" s="6">
        <v>170</v>
      </c>
      <c r="B173" s="9" t="s">
        <v>28</v>
      </c>
      <c r="C173" s="6" t="str">
        <f>"谭小丹"</f>
        <v>谭小丹</v>
      </c>
      <c r="D173" s="6" t="str">
        <f t="shared" si="5"/>
        <v>女</v>
      </c>
    </row>
    <row r="174" spans="1:4" s="1" customFormat="1" ht="34.5" customHeight="1">
      <c r="A174" s="6">
        <v>171</v>
      </c>
      <c r="B174" s="9" t="s">
        <v>29</v>
      </c>
      <c r="C174" s="6" t="str">
        <f>"周冠求"</f>
        <v>周冠求</v>
      </c>
      <c r="D174" s="6" t="str">
        <f t="shared" si="5"/>
        <v>女</v>
      </c>
    </row>
    <row r="175" spans="1:4" s="1" customFormat="1" ht="34.5" customHeight="1">
      <c r="A175" s="6">
        <v>172</v>
      </c>
      <c r="B175" s="9" t="s">
        <v>29</v>
      </c>
      <c r="C175" s="6" t="str">
        <f>"魏源"</f>
        <v>魏源</v>
      </c>
      <c r="D175" s="6" t="str">
        <f>"男"</f>
        <v>男</v>
      </c>
    </row>
    <row r="176" spans="1:4" s="1" customFormat="1" ht="34.5" customHeight="1">
      <c r="A176" s="6">
        <v>173</v>
      </c>
      <c r="B176" s="9" t="s">
        <v>29</v>
      </c>
      <c r="C176" s="6" t="str">
        <f>"陈小玉"</f>
        <v>陈小玉</v>
      </c>
      <c r="D176" s="6" t="str">
        <f>"女"</f>
        <v>女</v>
      </c>
    </row>
    <row r="177" spans="1:4" s="1" customFormat="1" ht="34.5" customHeight="1">
      <c r="A177" s="6">
        <v>174</v>
      </c>
      <c r="B177" s="9" t="s">
        <v>29</v>
      </c>
      <c r="C177" s="6" t="str">
        <f>"陈烨月"</f>
        <v>陈烨月</v>
      </c>
      <c r="D177" s="6" t="str">
        <f>"女"</f>
        <v>女</v>
      </c>
    </row>
    <row r="178" spans="1:4" s="1" customFormat="1" ht="34.5" customHeight="1">
      <c r="A178" s="6">
        <v>175</v>
      </c>
      <c r="B178" s="9" t="s">
        <v>30</v>
      </c>
      <c r="C178" s="6" t="str">
        <f>"叶子芯"</f>
        <v>叶子芯</v>
      </c>
      <c r="D178" s="6" t="str">
        <f>"女"</f>
        <v>女</v>
      </c>
    </row>
    <row r="179" spans="1:4" s="1" customFormat="1" ht="34.5" customHeight="1">
      <c r="A179" s="6">
        <v>176</v>
      </c>
      <c r="B179" s="9" t="s">
        <v>30</v>
      </c>
      <c r="C179" s="6" t="str">
        <f>"李兰英"</f>
        <v>李兰英</v>
      </c>
      <c r="D179" s="6" t="str">
        <f>"女"</f>
        <v>女</v>
      </c>
    </row>
    <row r="180" spans="1:4" s="1" customFormat="1" ht="34.5" customHeight="1">
      <c r="A180" s="6">
        <v>177</v>
      </c>
      <c r="B180" s="9" t="s">
        <v>30</v>
      </c>
      <c r="C180" s="6" t="str">
        <f>"黄丽娟"</f>
        <v>黄丽娟</v>
      </c>
      <c r="D180" s="6" t="str">
        <f>"女"</f>
        <v>女</v>
      </c>
    </row>
    <row r="181" spans="1:4" s="1" customFormat="1" ht="34.5" customHeight="1">
      <c r="A181" s="6">
        <v>178</v>
      </c>
      <c r="B181" s="9" t="s">
        <v>30</v>
      </c>
      <c r="C181" s="6" t="str">
        <f>"李章源"</f>
        <v>李章源</v>
      </c>
      <c r="D181" s="6" t="str">
        <f>"男"</f>
        <v>男</v>
      </c>
    </row>
    <row r="182" spans="1:4" s="1" customFormat="1" ht="34.5" customHeight="1">
      <c r="A182" s="6">
        <v>179</v>
      </c>
      <c r="B182" s="9" t="s">
        <v>30</v>
      </c>
      <c r="C182" s="6" t="str">
        <f>"甄学芳"</f>
        <v>甄学芳</v>
      </c>
      <c r="D182" s="6" t="str">
        <f aca="true" t="shared" si="6" ref="D182:D191">"女"</f>
        <v>女</v>
      </c>
    </row>
    <row r="183" spans="1:4" s="1" customFormat="1" ht="34.5" customHeight="1">
      <c r="A183" s="6">
        <v>180</v>
      </c>
      <c r="B183" s="9" t="s">
        <v>30</v>
      </c>
      <c r="C183" s="6" t="str">
        <f>"李燕方"</f>
        <v>李燕方</v>
      </c>
      <c r="D183" s="6" t="str">
        <f t="shared" si="6"/>
        <v>女</v>
      </c>
    </row>
    <row r="184" spans="1:4" s="1" customFormat="1" ht="34.5" customHeight="1">
      <c r="A184" s="6">
        <v>181</v>
      </c>
      <c r="B184" s="9" t="s">
        <v>30</v>
      </c>
      <c r="C184" s="6" t="str">
        <f>"朱秋梅"</f>
        <v>朱秋梅</v>
      </c>
      <c r="D184" s="6" t="str">
        <f t="shared" si="6"/>
        <v>女</v>
      </c>
    </row>
    <row r="185" spans="1:4" s="1" customFormat="1" ht="34.5" customHeight="1">
      <c r="A185" s="6">
        <v>182</v>
      </c>
      <c r="B185" s="9" t="s">
        <v>30</v>
      </c>
      <c r="C185" s="6" t="str">
        <f>"劳芬"</f>
        <v>劳芬</v>
      </c>
      <c r="D185" s="6" t="str">
        <f t="shared" si="6"/>
        <v>女</v>
      </c>
    </row>
    <row r="186" spans="1:4" s="1" customFormat="1" ht="34.5" customHeight="1">
      <c r="A186" s="6">
        <v>183</v>
      </c>
      <c r="B186" s="9" t="s">
        <v>30</v>
      </c>
      <c r="C186" s="6" t="str">
        <f>"林升娜"</f>
        <v>林升娜</v>
      </c>
      <c r="D186" s="6" t="str">
        <f t="shared" si="6"/>
        <v>女</v>
      </c>
    </row>
    <row r="187" spans="1:4" s="1" customFormat="1" ht="34.5" customHeight="1">
      <c r="A187" s="6">
        <v>184</v>
      </c>
      <c r="B187" s="9" t="s">
        <v>30</v>
      </c>
      <c r="C187" s="6" t="str">
        <f>"谢金桃"</f>
        <v>谢金桃</v>
      </c>
      <c r="D187" s="6" t="str">
        <f t="shared" si="6"/>
        <v>女</v>
      </c>
    </row>
    <row r="188" spans="1:4" s="1" customFormat="1" ht="34.5" customHeight="1">
      <c r="A188" s="6">
        <v>185</v>
      </c>
      <c r="B188" s="9" t="s">
        <v>31</v>
      </c>
      <c r="C188" s="6" t="str">
        <f>"陈悦"</f>
        <v>陈悦</v>
      </c>
      <c r="D188" s="6" t="str">
        <f t="shared" si="6"/>
        <v>女</v>
      </c>
    </row>
    <row r="189" spans="1:4" s="1" customFormat="1" ht="34.5" customHeight="1">
      <c r="A189" s="6">
        <v>186</v>
      </c>
      <c r="B189" s="9" t="s">
        <v>31</v>
      </c>
      <c r="C189" s="6" t="str">
        <f>"吴丽双"</f>
        <v>吴丽双</v>
      </c>
      <c r="D189" s="6" t="str">
        <f t="shared" si="6"/>
        <v>女</v>
      </c>
    </row>
    <row r="190" spans="1:4" s="1" customFormat="1" ht="34.5" customHeight="1">
      <c r="A190" s="6">
        <v>187</v>
      </c>
      <c r="B190" s="9" t="s">
        <v>31</v>
      </c>
      <c r="C190" s="6" t="str">
        <f>"何才丁"</f>
        <v>何才丁</v>
      </c>
      <c r="D190" s="6" t="str">
        <f t="shared" si="6"/>
        <v>女</v>
      </c>
    </row>
    <row r="191" spans="1:4" s="1" customFormat="1" ht="34.5" customHeight="1">
      <c r="A191" s="6">
        <v>188</v>
      </c>
      <c r="B191" s="9" t="s">
        <v>31</v>
      </c>
      <c r="C191" s="6" t="str">
        <f>"叶润田"</f>
        <v>叶润田</v>
      </c>
      <c r="D191" s="6" t="str">
        <f t="shared" si="6"/>
        <v>女</v>
      </c>
    </row>
    <row r="192" spans="1:4" s="1" customFormat="1" ht="34.5" customHeight="1">
      <c r="A192" s="6">
        <v>189</v>
      </c>
      <c r="B192" s="9" t="s">
        <v>31</v>
      </c>
      <c r="C192" s="6" t="str">
        <f>"马胜杰"</f>
        <v>马胜杰</v>
      </c>
      <c r="D192" s="6" t="str">
        <f>"男"</f>
        <v>男</v>
      </c>
    </row>
    <row r="193" spans="1:4" s="1" customFormat="1" ht="34.5" customHeight="1">
      <c r="A193" s="6">
        <v>190</v>
      </c>
      <c r="B193" s="9" t="s">
        <v>31</v>
      </c>
      <c r="C193" s="6" t="str">
        <f>"王首翔"</f>
        <v>王首翔</v>
      </c>
      <c r="D193" s="6" t="str">
        <f>"女"</f>
        <v>女</v>
      </c>
    </row>
    <row r="194" spans="1:4" s="1" customFormat="1" ht="34.5" customHeight="1">
      <c r="A194" s="6">
        <v>191</v>
      </c>
      <c r="B194" s="9" t="s">
        <v>31</v>
      </c>
      <c r="C194" s="6" t="str">
        <f>"吴加嘉"</f>
        <v>吴加嘉</v>
      </c>
      <c r="D194" s="6" t="str">
        <f>"女"</f>
        <v>女</v>
      </c>
    </row>
    <row r="195" spans="1:4" s="1" customFormat="1" ht="34.5" customHeight="1">
      <c r="A195" s="6">
        <v>192</v>
      </c>
      <c r="B195" s="9" t="s">
        <v>31</v>
      </c>
      <c r="C195" s="6" t="str">
        <f>"蔡燕妮"</f>
        <v>蔡燕妮</v>
      </c>
      <c r="D195" s="6" t="str">
        <f>"女"</f>
        <v>女</v>
      </c>
    </row>
    <row r="196" spans="1:4" s="1" customFormat="1" ht="34.5" customHeight="1">
      <c r="A196" s="6">
        <v>193</v>
      </c>
      <c r="B196" s="9" t="s">
        <v>31</v>
      </c>
      <c r="C196" s="6" t="str">
        <f>"李颖"</f>
        <v>李颖</v>
      </c>
      <c r="D196" s="6" t="str">
        <f>"女"</f>
        <v>女</v>
      </c>
    </row>
    <row r="197" spans="1:4" s="1" customFormat="1" ht="34.5" customHeight="1">
      <c r="A197" s="6">
        <v>194</v>
      </c>
      <c r="B197" s="9" t="s">
        <v>31</v>
      </c>
      <c r="C197" s="6" t="str">
        <f>"韩东东"</f>
        <v>韩东东</v>
      </c>
      <c r="D197" s="6" t="str">
        <f>"男"</f>
        <v>男</v>
      </c>
    </row>
    <row r="198" spans="1:4" s="1" customFormat="1" ht="34.5" customHeight="1">
      <c r="A198" s="6">
        <v>195</v>
      </c>
      <c r="B198" s="9" t="s">
        <v>31</v>
      </c>
      <c r="C198" s="6" t="str">
        <f>"黄蕾"</f>
        <v>黄蕾</v>
      </c>
      <c r="D198" s="6" t="str">
        <f>"女"</f>
        <v>女</v>
      </c>
    </row>
    <row r="199" spans="1:4" s="1" customFormat="1" ht="34.5" customHeight="1">
      <c r="A199" s="6">
        <v>196</v>
      </c>
      <c r="B199" s="9" t="s">
        <v>31</v>
      </c>
      <c r="C199" s="6" t="str">
        <f>"谢宛芸"</f>
        <v>谢宛芸</v>
      </c>
      <c r="D199" s="6" t="str">
        <f>"女"</f>
        <v>女</v>
      </c>
    </row>
    <row r="200" spans="1:4" s="1" customFormat="1" ht="34.5" customHeight="1">
      <c r="A200" s="6">
        <v>197</v>
      </c>
      <c r="B200" s="9" t="s">
        <v>31</v>
      </c>
      <c r="C200" s="6" t="str">
        <f>"郭文静"</f>
        <v>郭文静</v>
      </c>
      <c r="D200" s="6" t="str">
        <f>"女"</f>
        <v>女</v>
      </c>
    </row>
    <row r="201" spans="1:4" s="1" customFormat="1" ht="34.5" customHeight="1">
      <c r="A201" s="6">
        <v>198</v>
      </c>
      <c r="B201" s="9" t="s">
        <v>31</v>
      </c>
      <c r="C201" s="6" t="str">
        <f>"林寿"</f>
        <v>林寿</v>
      </c>
      <c r="D201" s="6" t="str">
        <f>"女"</f>
        <v>女</v>
      </c>
    </row>
    <row r="202" spans="1:4" s="1" customFormat="1" ht="34.5" customHeight="1">
      <c r="A202" s="6">
        <v>199</v>
      </c>
      <c r="B202" s="9" t="s">
        <v>31</v>
      </c>
      <c r="C202" s="6" t="str">
        <f>"谢小惠 "</f>
        <v>谢小惠 </v>
      </c>
      <c r="D202" s="6" t="str">
        <f>"女"</f>
        <v>女</v>
      </c>
    </row>
    <row r="203" spans="1:4" s="1" customFormat="1" ht="34.5" customHeight="1">
      <c r="A203" s="6">
        <v>200</v>
      </c>
      <c r="B203" s="9" t="s">
        <v>31</v>
      </c>
      <c r="C203" s="6" t="str">
        <f>"胡剑飞"</f>
        <v>胡剑飞</v>
      </c>
      <c r="D203" s="6" t="str">
        <f>"男"</f>
        <v>男</v>
      </c>
    </row>
    <row r="204" spans="1:4" s="1" customFormat="1" ht="34.5" customHeight="1">
      <c r="A204" s="6">
        <v>201</v>
      </c>
      <c r="B204" s="9" t="s">
        <v>31</v>
      </c>
      <c r="C204" s="6" t="str">
        <f>"黄明慧"</f>
        <v>黄明慧</v>
      </c>
      <c r="D204" s="6" t="str">
        <f aca="true" t="shared" si="7" ref="D204:D214">"女"</f>
        <v>女</v>
      </c>
    </row>
    <row r="205" spans="1:4" s="1" customFormat="1" ht="34.5" customHeight="1">
      <c r="A205" s="6">
        <v>202</v>
      </c>
      <c r="B205" s="9" t="s">
        <v>31</v>
      </c>
      <c r="C205" s="6" t="str">
        <f>"周亚贞"</f>
        <v>周亚贞</v>
      </c>
      <c r="D205" s="6" t="str">
        <f t="shared" si="7"/>
        <v>女</v>
      </c>
    </row>
    <row r="206" spans="1:4" s="1" customFormat="1" ht="34.5" customHeight="1">
      <c r="A206" s="6">
        <v>203</v>
      </c>
      <c r="B206" s="9" t="s">
        <v>31</v>
      </c>
      <c r="C206" s="6" t="str">
        <f>"林苗苗"</f>
        <v>林苗苗</v>
      </c>
      <c r="D206" s="6" t="str">
        <f t="shared" si="7"/>
        <v>女</v>
      </c>
    </row>
    <row r="207" spans="1:4" s="1" customFormat="1" ht="34.5" customHeight="1">
      <c r="A207" s="6">
        <v>204</v>
      </c>
      <c r="B207" s="9" t="s">
        <v>31</v>
      </c>
      <c r="C207" s="6" t="str">
        <f>"翁晓娟"</f>
        <v>翁晓娟</v>
      </c>
      <c r="D207" s="6" t="str">
        <f t="shared" si="7"/>
        <v>女</v>
      </c>
    </row>
    <row r="208" spans="1:4" s="1" customFormat="1" ht="34.5" customHeight="1">
      <c r="A208" s="6">
        <v>205</v>
      </c>
      <c r="B208" s="9" t="s">
        <v>31</v>
      </c>
      <c r="C208" s="6" t="str">
        <f>"李梦怡"</f>
        <v>李梦怡</v>
      </c>
      <c r="D208" s="6" t="str">
        <f t="shared" si="7"/>
        <v>女</v>
      </c>
    </row>
    <row r="209" spans="1:4" s="1" customFormat="1" ht="34.5" customHeight="1">
      <c r="A209" s="6">
        <v>206</v>
      </c>
      <c r="B209" s="9" t="s">
        <v>31</v>
      </c>
      <c r="C209" s="6" t="str">
        <f>"梁云"</f>
        <v>梁云</v>
      </c>
      <c r="D209" s="6" t="str">
        <f t="shared" si="7"/>
        <v>女</v>
      </c>
    </row>
    <row r="210" spans="1:4" s="1" customFormat="1" ht="34.5" customHeight="1">
      <c r="A210" s="6">
        <v>207</v>
      </c>
      <c r="B210" s="9" t="s">
        <v>31</v>
      </c>
      <c r="C210" s="6" t="str">
        <f>"徐蓉"</f>
        <v>徐蓉</v>
      </c>
      <c r="D210" s="6" t="str">
        <f t="shared" si="7"/>
        <v>女</v>
      </c>
    </row>
    <row r="211" spans="1:4" s="1" customFormat="1" ht="34.5" customHeight="1">
      <c r="A211" s="6">
        <v>208</v>
      </c>
      <c r="B211" s="9" t="s">
        <v>31</v>
      </c>
      <c r="C211" s="6" t="str">
        <f>"段睿艺"</f>
        <v>段睿艺</v>
      </c>
      <c r="D211" s="6" t="str">
        <f t="shared" si="7"/>
        <v>女</v>
      </c>
    </row>
    <row r="212" spans="1:4" s="1" customFormat="1" ht="34.5" customHeight="1">
      <c r="A212" s="6">
        <v>209</v>
      </c>
      <c r="B212" s="9" t="s">
        <v>31</v>
      </c>
      <c r="C212" s="6" t="str">
        <f>"蔡曼良"</f>
        <v>蔡曼良</v>
      </c>
      <c r="D212" s="6" t="str">
        <f t="shared" si="7"/>
        <v>女</v>
      </c>
    </row>
    <row r="213" spans="1:4" s="1" customFormat="1" ht="34.5" customHeight="1">
      <c r="A213" s="6">
        <v>210</v>
      </c>
      <c r="B213" s="9" t="s">
        <v>31</v>
      </c>
      <c r="C213" s="6" t="str">
        <f>"金慧仪"</f>
        <v>金慧仪</v>
      </c>
      <c r="D213" s="6" t="str">
        <f t="shared" si="7"/>
        <v>女</v>
      </c>
    </row>
    <row r="214" spans="1:4" s="1" customFormat="1" ht="34.5" customHeight="1">
      <c r="A214" s="6">
        <v>211</v>
      </c>
      <c r="B214" s="9" t="s">
        <v>31</v>
      </c>
      <c r="C214" s="6" t="str">
        <f>"林之宜"</f>
        <v>林之宜</v>
      </c>
      <c r="D214" s="6" t="str">
        <f t="shared" si="7"/>
        <v>女</v>
      </c>
    </row>
    <row r="215" spans="1:4" s="1" customFormat="1" ht="34.5" customHeight="1">
      <c r="A215" s="6">
        <v>212</v>
      </c>
      <c r="B215" s="9" t="s">
        <v>31</v>
      </c>
      <c r="C215" s="6" t="str">
        <f>"黄余童"</f>
        <v>黄余童</v>
      </c>
      <c r="D215" s="6" t="str">
        <f>"男"</f>
        <v>男</v>
      </c>
    </row>
    <row r="216" spans="1:4" s="1" customFormat="1" ht="34.5" customHeight="1">
      <c r="A216" s="6">
        <v>213</v>
      </c>
      <c r="B216" s="9" t="s">
        <v>31</v>
      </c>
      <c r="C216" s="6" t="str">
        <f>"陈铭蔚"</f>
        <v>陈铭蔚</v>
      </c>
      <c r="D216" s="6" t="str">
        <f aca="true" t="shared" si="8" ref="D216:D227">"女"</f>
        <v>女</v>
      </c>
    </row>
    <row r="217" spans="1:4" s="1" customFormat="1" ht="34.5" customHeight="1">
      <c r="A217" s="6">
        <v>214</v>
      </c>
      <c r="B217" s="9" t="s">
        <v>31</v>
      </c>
      <c r="C217" s="6" t="str">
        <f>"丁亮"</f>
        <v>丁亮</v>
      </c>
      <c r="D217" s="6" t="str">
        <f t="shared" si="8"/>
        <v>女</v>
      </c>
    </row>
    <row r="218" spans="1:4" s="1" customFormat="1" ht="34.5" customHeight="1">
      <c r="A218" s="6">
        <v>215</v>
      </c>
      <c r="B218" s="9" t="s">
        <v>31</v>
      </c>
      <c r="C218" s="6" t="str">
        <f>"王伊莹"</f>
        <v>王伊莹</v>
      </c>
      <c r="D218" s="6" t="str">
        <f t="shared" si="8"/>
        <v>女</v>
      </c>
    </row>
    <row r="219" spans="1:4" s="1" customFormat="1" ht="34.5" customHeight="1">
      <c r="A219" s="6">
        <v>216</v>
      </c>
      <c r="B219" s="9" t="s">
        <v>31</v>
      </c>
      <c r="C219" s="6" t="str">
        <f>"王海师"</f>
        <v>王海师</v>
      </c>
      <c r="D219" s="6" t="str">
        <f t="shared" si="8"/>
        <v>女</v>
      </c>
    </row>
    <row r="220" spans="1:4" s="1" customFormat="1" ht="34.5" customHeight="1">
      <c r="A220" s="6">
        <v>217</v>
      </c>
      <c r="B220" s="9" t="s">
        <v>31</v>
      </c>
      <c r="C220" s="6" t="str">
        <f>"吴淑意"</f>
        <v>吴淑意</v>
      </c>
      <c r="D220" s="6" t="str">
        <f t="shared" si="8"/>
        <v>女</v>
      </c>
    </row>
    <row r="221" spans="1:4" s="1" customFormat="1" ht="34.5" customHeight="1">
      <c r="A221" s="6">
        <v>218</v>
      </c>
      <c r="B221" s="9" t="s">
        <v>31</v>
      </c>
      <c r="C221" s="6" t="str">
        <f>"蒙雨晨"</f>
        <v>蒙雨晨</v>
      </c>
      <c r="D221" s="6" t="str">
        <f t="shared" si="8"/>
        <v>女</v>
      </c>
    </row>
    <row r="222" spans="1:4" s="1" customFormat="1" ht="34.5" customHeight="1">
      <c r="A222" s="6">
        <v>219</v>
      </c>
      <c r="B222" s="9" t="s">
        <v>31</v>
      </c>
      <c r="C222" s="6" t="str">
        <f>"羊以麗"</f>
        <v>羊以麗</v>
      </c>
      <c r="D222" s="6" t="str">
        <f t="shared" si="8"/>
        <v>女</v>
      </c>
    </row>
    <row r="223" spans="1:4" s="1" customFormat="1" ht="34.5" customHeight="1">
      <c r="A223" s="6">
        <v>220</v>
      </c>
      <c r="B223" s="9" t="s">
        <v>31</v>
      </c>
      <c r="C223" s="6" t="str">
        <f>"肖连丁"</f>
        <v>肖连丁</v>
      </c>
      <c r="D223" s="6" t="str">
        <f t="shared" si="8"/>
        <v>女</v>
      </c>
    </row>
    <row r="224" spans="1:4" s="1" customFormat="1" ht="34.5" customHeight="1">
      <c r="A224" s="6">
        <v>221</v>
      </c>
      <c r="B224" s="9" t="s">
        <v>31</v>
      </c>
      <c r="C224" s="6" t="str">
        <f>"莫镜程"</f>
        <v>莫镜程</v>
      </c>
      <c r="D224" s="6" t="str">
        <f t="shared" si="8"/>
        <v>女</v>
      </c>
    </row>
    <row r="225" spans="1:4" s="1" customFormat="1" ht="34.5" customHeight="1">
      <c r="A225" s="6">
        <v>222</v>
      </c>
      <c r="B225" s="9" t="s">
        <v>31</v>
      </c>
      <c r="C225" s="6" t="str">
        <f>"陈浪"</f>
        <v>陈浪</v>
      </c>
      <c r="D225" s="6" t="str">
        <f t="shared" si="8"/>
        <v>女</v>
      </c>
    </row>
    <row r="226" spans="1:4" s="1" customFormat="1" ht="34.5" customHeight="1">
      <c r="A226" s="6">
        <v>223</v>
      </c>
      <c r="B226" s="9" t="s">
        <v>31</v>
      </c>
      <c r="C226" s="6" t="str">
        <f>"王小东"</f>
        <v>王小东</v>
      </c>
      <c r="D226" s="6" t="str">
        <f t="shared" si="8"/>
        <v>女</v>
      </c>
    </row>
    <row r="227" spans="1:4" s="1" customFormat="1" ht="34.5" customHeight="1">
      <c r="A227" s="6">
        <v>224</v>
      </c>
      <c r="B227" s="9" t="s">
        <v>31</v>
      </c>
      <c r="C227" s="6" t="str">
        <f>"符德娴"</f>
        <v>符德娴</v>
      </c>
      <c r="D227" s="6" t="str">
        <f t="shared" si="8"/>
        <v>女</v>
      </c>
    </row>
    <row r="228" spans="1:4" s="1" customFormat="1" ht="34.5" customHeight="1">
      <c r="A228" s="6">
        <v>225</v>
      </c>
      <c r="B228" s="9" t="s">
        <v>31</v>
      </c>
      <c r="C228" s="6" t="str">
        <f>"李壮夫"</f>
        <v>李壮夫</v>
      </c>
      <c r="D228" s="6" t="str">
        <f>"男"</f>
        <v>男</v>
      </c>
    </row>
    <row r="229" spans="1:4" s="1" customFormat="1" ht="34.5" customHeight="1">
      <c r="A229" s="6">
        <v>226</v>
      </c>
      <c r="B229" s="9" t="s">
        <v>31</v>
      </c>
      <c r="C229" s="6" t="str">
        <f>"宁婧"</f>
        <v>宁婧</v>
      </c>
      <c r="D229" s="6" t="str">
        <f>"女"</f>
        <v>女</v>
      </c>
    </row>
    <row r="230" spans="1:4" s="1" customFormat="1" ht="34.5" customHeight="1">
      <c r="A230" s="6">
        <v>227</v>
      </c>
      <c r="B230" s="9" t="s">
        <v>31</v>
      </c>
      <c r="C230" s="6" t="str">
        <f>"符万花"</f>
        <v>符万花</v>
      </c>
      <c r="D230" s="6" t="str">
        <f>"女"</f>
        <v>女</v>
      </c>
    </row>
    <row r="231" spans="1:4" s="1" customFormat="1" ht="34.5" customHeight="1">
      <c r="A231" s="6">
        <v>228</v>
      </c>
      <c r="B231" s="9" t="s">
        <v>31</v>
      </c>
      <c r="C231" s="6" t="str">
        <f>"张柳娇"</f>
        <v>张柳娇</v>
      </c>
      <c r="D231" s="6" t="str">
        <f>"女"</f>
        <v>女</v>
      </c>
    </row>
    <row r="232" spans="1:4" s="1" customFormat="1" ht="34.5" customHeight="1">
      <c r="A232" s="6">
        <v>229</v>
      </c>
      <c r="B232" s="9" t="s">
        <v>31</v>
      </c>
      <c r="C232" s="6" t="str">
        <f>"林芷羽"</f>
        <v>林芷羽</v>
      </c>
      <c r="D232" s="6" t="str">
        <f>"女"</f>
        <v>女</v>
      </c>
    </row>
    <row r="233" spans="1:4" s="1" customFormat="1" ht="34.5" customHeight="1">
      <c r="A233" s="6">
        <v>230</v>
      </c>
      <c r="B233" s="9" t="s">
        <v>31</v>
      </c>
      <c r="C233" s="6" t="str">
        <f>"林新宇"</f>
        <v>林新宇</v>
      </c>
      <c r="D233" s="6" t="str">
        <f>"男"</f>
        <v>男</v>
      </c>
    </row>
    <row r="234" spans="1:4" s="1" customFormat="1" ht="34.5" customHeight="1">
      <c r="A234" s="6">
        <v>231</v>
      </c>
      <c r="B234" s="9" t="s">
        <v>31</v>
      </c>
      <c r="C234" s="6" t="str">
        <f>"陈凤日"</f>
        <v>陈凤日</v>
      </c>
      <c r="D234" s="6" t="str">
        <f>"男"</f>
        <v>男</v>
      </c>
    </row>
    <row r="235" spans="1:4" s="1" customFormat="1" ht="34.5" customHeight="1">
      <c r="A235" s="6">
        <v>232</v>
      </c>
      <c r="B235" s="9" t="s">
        <v>31</v>
      </c>
      <c r="C235" s="6" t="str">
        <f>"黄小丽"</f>
        <v>黄小丽</v>
      </c>
      <c r="D235" s="6" t="str">
        <f>"女"</f>
        <v>女</v>
      </c>
    </row>
    <row r="236" spans="1:4" s="1" customFormat="1" ht="34.5" customHeight="1">
      <c r="A236" s="6">
        <v>233</v>
      </c>
      <c r="B236" s="9" t="s">
        <v>31</v>
      </c>
      <c r="C236" s="6" t="str">
        <f>"吴笛逵"</f>
        <v>吴笛逵</v>
      </c>
      <c r="D236" s="6" t="str">
        <f>"男"</f>
        <v>男</v>
      </c>
    </row>
    <row r="237" spans="1:4" s="1" customFormat="1" ht="34.5" customHeight="1">
      <c r="A237" s="6">
        <v>234</v>
      </c>
      <c r="B237" s="9" t="s">
        <v>31</v>
      </c>
      <c r="C237" s="6" t="str">
        <f>"王惠芬"</f>
        <v>王惠芬</v>
      </c>
      <c r="D237" s="6" t="str">
        <f>"女"</f>
        <v>女</v>
      </c>
    </row>
    <row r="238" spans="1:4" s="1" customFormat="1" ht="34.5" customHeight="1">
      <c r="A238" s="6">
        <v>235</v>
      </c>
      <c r="B238" s="9" t="s">
        <v>31</v>
      </c>
      <c r="C238" s="6" t="str">
        <f>"崔晶"</f>
        <v>崔晶</v>
      </c>
      <c r="D238" s="6" t="str">
        <f>"女"</f>
        <v>女</v>
      </c>
    </row>
    <row r="239" spans="1:4" s="1" customFormat="1" ht="34.5" customHeight="1">
      <c r="A239" s="6">
        <v>236</v>
      </c>
      <c r="B239" s="9" t="s">
        <v>31</v>
      </c>
      <c r="C239" s="6" t="str">
        <f>"陈青苗"</f>
        <v>陈青苗</v>
      </c>
      <c r="D239" s="6" t="str">
        <f>"女"</f>
        <v>女</v>
      </c>
    </row>
    <row r="240" spans="1:4" s="1" customFormat="1" ht="34.5" customHeight="1">
      <c r="A240" s="6">
        <v>237</v>
      </c>
      <c r="B240" s="9" t="s">
        <v>31</v>
      </c>
      <c r="C240" s="6" t="str">
        <f>"邓文馨"</f>
        <v>邓文馨</v>
      </c>
      <c r="D240" s="6" t="str">
        <f>"女"</f>
        <v>女</v>
      </c>
    </row>
    <row r="241" spans="1:4" s="1" customFormat="1" ht="34.5" customHeight="1">
      <c r="A241" s="6">
        <v>238</v>
      </c>
      <c r="B241" s="9" t="s">
        <v>31</v>
      </c>
      <c r="C241" s="6" t="str">
        <f>"韩超"</f>
        <v>韩超</v>
      </c>
      <c r="D241" s="6" t="str">
        <f>"男"</f>
        <v>男</v>
      </c>
    </row>
    <row r="242" spans="1:4" s="1" customFormat="1" ht="34.5" customHeight="1">
      <c r="A242" s="6">
        <v>239</v>
      </c>
      <c r="B242" s="9" t="s">
        <v>31</v>
      </c>
      <c r="C242" s="6" t="str">
        <f>"冯诗慧"</f>
        <v>冯诗慧</v>
      </c>
      <c r="D242" s="6" t="str">
        <f>"女"</f>
        <v>女</v>
      </c>
    </row>
    <row r="243" spans="1:4" s="1" customFormat="1" ht="34.5" customHeight="1">
      <c r="A243" s="6">
        <v>240</v>
      </c>
      <c r="B243" s="9" t="s">
        <v>31</v>
      </c>
      <c r="C243" s="6" t="str">
        <f>"林茹"</f>
        <v>林茹</v>
      </c>
      <c r="D243" s="6" t="str">
        <f>"女"</f>
        <v>女</v>
      </c>
    </row>
    <row r="244" spans="1:4" s="1" customFormat="1" ht="34.5" customHeight="1">
      <c r="A244" s="6">
        <v>241</v>
      </c>
      <c r="B244" s="9" t="s">
        <v>31</v>
      </c>
      <c r="C244" s="6" t="str">
        <f>"唐晓云"</f>
        <v>唐晓云</v>
      </c>
      <c r="D244" s="6" t="str">
        <f>"女"</f>
        <v>女</v>
      </c>
    </row>
    <row r="245" spans="1:4" s="1" customFormat="1" ht="34.5" customHeight="1">
      <c r="A245" s="6">
        <v>242</v>
      </c>
      <c r="B245" s="9" t="s">
        <v>31</v>
      </c>
      <c r="C245" s="6" t="str">
        <f>"符晶晶"</f>
        <v>符晶晶</v>
      </c>
      <c r="D245" s="6" t="str">
        <f>"女"</f>
        <v>女</v>
      </c>
    </row>
    <row r="246" spans="1:4" s="1" customFormat="1" ht="34.5" customHeight="1">
      <c r="A246" s="6">
        <v>243</v>
      </c>
      <c r="B246" s="9" t="s">
        <v>31</v>
      </c>
      <c r="C246" s="6" t="str">
        <f>"李新蕾"</f>
        <v>李新蕾</v>
      </c>
      <c r="D246" s="6" t="str">
        <f>"女"</f>
        <v>女</v>
      </c>
    </row>
    <row r="247" spans="1:4" s="1" customFormat="1" ht="34.5" customHeight="1">
      <c r="A247" s="6">
        <v>244</v>
      </c>
      <c r="B247" s="9" t="s">
        <v>31</v>
      </c>
      <c r="C247" s="6" t="str">
        <f>"李纪阳"</f>
        <v>李纪阳</v>
      </c>
      <c r="D247" s="6" t="str">
        <f>"男"</f>
        <v>男</v>
      </c>
    </row>
    <row r="248" spans="1:4" s="1" customFormat="1" ht="34.5" customHeight="1">
      <c r="A248" s="6">
        <v>245</v>
      </c>
      <c r="B248" s="9" t="s">
        <v>31</v>
      </c>
      <c r="C248" s="6" t="str">
        <f>"黄文婧"</f>
        <v>黄文婧</v>
      </c>
      <c r="D248" s="6" t="str">
        <f>"女"</f>
        <v>女</v>
      </c>
    </row>
    <row r="249" spans="1:4" s="1" customFormat="1" ht="34.5" customHeight="1">
      <c r="A249" s="6">
        <v>246</v>
      </c>
      <c r="B249" s="9" t="s">
        <v>31</v>
      </c>
      <c r="C249" s="6" t="str">
        <f>"符媛媛"</f>
        <v>符媛媛</v>
      </c>
      <c r="D249" s="6" t="str">
        <f>"女"</f>
        <v>女</v>
      </c>
    </row>
    <row r="250" spans="1:4" s="1" customFormat="1" ht="34.5" customHeight="1">
      <c r="A250" s="6">
        <v>247</v>
      </c>
      <c r="B250" s="9" t="s">
        <v>31</v>
      </c>
      <c r="C250" s="6" t="str">
        <f>"蒋树娜"</f>
        <v>蒋树娜</v>
      </c>
      <c r="D250" s="6" t="str">
        <f>"女"</f>
        <v>女</v>
      </c>
    </row>
    <row r="251" spans="1:4" s="1" customFormat="1" ht="34.5" customHeight="1">
      <c r="A251" s="6">
        <v>248</v>
      </c>
      <c r="B251" s="9" t="s">
        <v>31</v>
      </c>
      <c r="C251" s="6" t="str">
        <f>"羊妃"</f>
        <v>羊妃</v>
      </c>
      <c r="D251" s="6" t="str">
        <f>"女"</f>
        <v>女</v>
      </c>
    </row>
    <row r="252" spans="1:4" s="1" customFormat="1" ht="34.5" customHeight="1">
      <c r="A252" s="6">
        <v>249</v>
      </c>
      <c r="B252" s="9" t="s">
        <v>31</v>
      </c>
      <c r="C252" s="6" t="str">
        <f>"何啟山"</f>
        <v>何啟山</v>
      </c>
      <c r="D252" s="6" t="str">
        <f>"男"</f>
        <v>男</v>
      </c>
    </row>
    <row r="253" spans="1:4" s="1" customFormat="1" ht="34.5" customHeight="1">
      <c r="A253" s="6">
        <v>250</v>
      </c>
      <c r="B253" s="9" t="s">
        <v>31</v>
      </c>
      <c r="C253" s="6" t="str">
        <f>"邢晓暧"</f>
        <v>邢晓暧</v>
      </c>
      <c r="D253" s="6" t="str">
        <f>"女"</f>
        <v>女</v>
      </c>
    </row>
    <row r="254" spans="1:4" s="1" customFormat="1" ht="34.5" customHeight="1">
      <c r="A254" s="6">
        <v>251</v>
      </c>
      <c r="B254" s="9" t="s">
        <v>31</v>
      </c>
      <c r="C254" s="6" t="str">
        <f>"刘宝琴"</f>
        <v>刘宝琴</v>
      </c>
      <c r="D254" s="6" t="str">
        <f>"女"</f>
        <v>女</v>
      </c>
    </row>
    <row r="255" spans="1:4" s="1" customFormat="1" ht="34.5" customHeight="1">
      <c r="A255" s="6">
        <v>252</v>
      </c>
      <c r="B255" s="9" t="s">
        <v>31</v>
      </c>
      <c r="C255" s="6" t="str">
        <f>"陈积丹"</f>
        <v>陈积丹</v>
      </c>
      <c r="D255" s="6" t="str">
        <f>"女"</f>
        <v>女</v>
      </c>
    </row>
    <row r="256" spans="1:4" s="1" customFormat="1" ht="34.5" customHeight="1">
      <c r="A256" s="6">
        <v>253</v>
      </c>
      <c r="B256" s="9" t="s">
        <v>31</v>
      </c>
      <c r="C256" s="6" t="str">
        <f>"吴昭伟"</f>
        <v>吴昭伟</v>
      </c>
      <c r="D256" s="6" t="str">
        <f>"男"</f>
        <v>男</v>
      </c>
    </row>
    <row r="257" spans="1:4" s="1" customFormat="1" ht="34.5" customHeight="1">
      <c r="A257" s="6">
        <v>254</v>
      </c>
      <c r="B257" s="9" t="s">
        <v>31</v>
      </c>
      <c r="C257" s="6" t="str">
        <f>"吴高祥"</f>
        <v>吴高祥</v>
      </c>
      <c r="D257" s="6" t="str">
        <f>"男"</f>
        <v>男</v>
      </c>
    </row>
    <row r="258" spans="1:4" s="1" customFormat="1" ht="34.5" customHeight="1">
      <c r="A258" s="6">
        <v>255</v>
      </c>
      <c r="B258" s="9" t="s">
        <v>31</v>
      </c>
      <c r="C258" s="6" t="str">
        <f>"李丹"</f>
        <v>李丹</v>
      </c>
      <c r="D258" s="6" t="str">
        <f>"女"</f>
        <v>女</v>
      </c>
    </row>
    <row r="259" spans="1:4" s="1" customFormat="1" ht="34.5" customHeight="1">
      <c r="A259" s="6">
        <v>256</v>
      </c>
      <c r="B259" s="9" t="s">
        <v>31</v>
      </c>
      <c r="C259" s="6" t="str">
        <f>"俞海铖"</f>
        <v>俞海铖</v>
      </c>
      <c r="D259" s="6" t="str">
        <f>"男"</f>
        <v>男</v>
      </c>
    </row>
    <row r="260" spans="1:4" s="1" customFormat="1" ht="34.5" customHeight="1">
      <c r="A260" s="6">
        <v>257</v>
      </c>
      <c r="B260" s="9" t="s">
        <v>31</v>
      </c>
      <c r="C260" s="6" t="str">
        <f>"陈卓"</f>
        <v>陈卓</v>
      </c>
      <c r="D260" s="6" t="str">
        <f>"男"</f>
        <v>男</v>
      </c>
    </row>
    <row r="261" spans="1:4" s="1" customFormat="1" ht="34.5" customHeight="1">
      <c r="A261" s="6">
        <v>258</v>
      </c>
      <c r="B261" s="9" t="s">
        <v>31</v>
      </c>
      <c r="C261" s="6" t="str">
        <f>"王慧"</f>
        <v>王慧</v>
      </c>
      <c r="D261" s="6" t="str">
        <f aca="true" t="shared" si="9" ref="D261:D273">"女"</f>
        <v>女</v>
      </c>
    </row>
    <row r="262" spans="1:4" s="1" customFormat="1" ht="34.5" customHeight="1">
      <c r="A262" s="6">
        <v>259</v>
      </c>
      <c r="B262" s="9" t="s">
        <v>31</v>
      </c>
      <c r="C262" s="6" t="str">
        <f>"周嘉欣"</f>
        <v>周嘉欣</v>
      </c>
      <c r="D262" s="6" t="str">
        <f t="shared" si="9"/>
        <v>女</v>
      </c>
    </row>
    <row r="263" spans="1:4" s="1" customFormat="1" ht="34.5" customHeight="1">
      <c r="A263" s="6">
        <v>260</v>
      </c>
      <c r="B263" s="9" t="s">
        <v>31</v>
      </c>
      <c r="C263" s="6" t="str">
        <f>"刘鲜"</f>
        <v>刘鲜</v>
      </c>
      <c r="D263" s="6" t="str">
        <f t="shared" si="9"/>
        <v>女</v>
      </c>
    </row>
    <row r="264" spans="1:4" s="1" customFormat="1" ht="34.5" customHeight="1">
      <c r="A264" s="6">
        <v>261</v>
      </c>
      <c r="B264" s="9" t="s">
        <v>31</v>
      </c>
      <c r="C264" s="6" t="str">
        <f>"王清香"</f>
        <v>王清香</v>
      </c>
      <c r="D264" s="6" t="str">
        <f t="shared" si="9"/>
        <v>女</v>
      </c>
    </row>
    <row r="265" spans="1:4" s="1" customFormat="1" ht="34.5" customHeight="1">
      <c r="A265" s="6">
        <v>262</v>
      </c>
      <c r="B265" s="9" t="s">
        <v>31</v>
      </c>
      <c r="C265" s="6" t="str">
        <f>"殷丽桑"</f>
        <v>殷丽桑</v>
      </c>
      <c r="D265" s="6" t="str">
        <f t="shared" si="9"/>
        <v>女</v>
      </c>
    </row>
    <row r="266" spans="1:4" s="1" customFormat="1" ht="34.5" customHeight="1">
      <c r="A266" s="6">
        <v>263</v>
      </c>
      <c r="B266" s="9" t="s">
        <v>31</v>
      </c>
      <c r="C266" s="6" t="str">
        <f>"莫庄文"</f>
        <v>莫庄文</v>
      </c>
      <c r="D266" s="6" t="str">
        <f t="shared" si="9"/>
        <v>女</v>
      </c>
    </row>
    <row r="267" spans="1:4" s="1" customFormat="1" ht="34.5" customHeight="1">
      <c r="A267" s="6">
        <v>264</v>
      </c>
      <c r="B267" s="9" t="s">
        <v>31</v>
      </c>
      <c r="C267" s="6" t="str">
        <f>"林小颖"</f>
        <v>林小颖</v>
      </c>
      <c r="D267" s="6" t="str">
        <f t="shared" si="9"/>
        <v>女</v>
      </c>
    </row>
    <row r="268" spans="1:4" s="1" customFormat="1" ht="34.5" customHeight="1">
      <c r="A268" s="6">
        <v>265</v>
      </c>
      <c r="B268" s="9" t="s">
        <v>31</v>
      </c>
      <c r="C268" s="6" t="str">
        <f>"马诗涵"</f>
        <v>马诗涵</v>
      </c>
      <c r="D268" s="6" t="str">
        <f t="shared" si="9"/>
        <v>女</v>
      </c>
    </row>
    <row r="269" spans="1:4" s="1" customFormat="1" ht="34.5" customHeight="1">
      <c r="A269" s="6">
        <v>266</v>
      </c>
      <c r="B269" s="9" t="s">
        <v>31</v>
      </c>
      <c r="C269" s="6" t="str">
        <f>"高源"</f>
        <v>高源</v>
      </c>
      <c r="D269" s="6" t="str">
        <f t="shared" si="9"/>
        <v>女</v>
      </c>
    </row>
    <row r="270" spans="1:4" s="1" customFormat="1" ht="34.5" customHeight="1">
      <c r="A270" s="6">
        <v>267</v>
      </c>
      <c r="B270" s="9" t="s">
        <v>31</v>
      </c>
      <c r="C270" s="6" t="str">
        <f>"王莹"</f>
        <v>王莹</v>
      </c>
      <c r="D270" s="6" t="str">
        <f t="shared" si="9"/>
        <v>女</v>
      </c>
    </row>
    <row r="271" spans="1:4" s="1" customFormat="1" ht="34.5" customHeight="1">
      <c r="A271" s="6">
        <v>268</v>
      </c>
      <c r="B271" s="9" t="s">
        <v>31</v>
      </c>
      <c r="C271" s="6" t="str">
        <f>"黄歆捷"</f>
        <v>黄歆捷</v>
      </c>
      <c r="D271" s="6" t="str">
        <f t="shared" si="9"/>
        <v>女</v>
      </c>
    </row>
    <row r="272" spans="1:4" s="1" customFormat="1" ht="34.5" customHeight="1">
      <c r="A272" s="6">
        <v>269</v>
      </c>
      <c r="B272" s="9" t="s">
        <v>31</v>
      </c>
      <c r="C272" s="6" t="str">
        <f>"吴小托"</f>
        <v>吴小托</v>
      </c>
      <c r="D272" s="6" t="str">
        <f t="shared" si="9"/>
        <v>女</v>
      </c>
    </row>
    <row r="273" spans="1:4" s="1" customFormat="1" ht="34.5" customHeight="1">
      <c r="A273" s="6">
        <v>270</v>
      </c>
      <c r="B273" s="9" t="s">
        <v>31</v>
      </c>
      <c r="C273" s="6" t="str">
        <f>"丁君慧"</f>
        <v>丁君慧</v>
      </c>
      <c r="D273" s="6" t="str">
        <f t="shared" si="9"/>
        <v>女</v>
      </c>
    </row>
    <row r="274" spans="1:4" s="1" customFormat="1" ht="34.5" customHeight="1">
      <c r="A274" s="6">
        <v>271</v>
      </c>
      <c r="B274" s="9" t="s">
        <v>31</v>
      </c>
      <c r="C274" s="6" t="str">
        <f>"蔡於良"</f>
        <v>蔡於良</v>
      </c>
      <c r="D274" s="6" t="str">
        <f>"男"</f>
        <v>男</v>
      </c>
    </row>
    <row r="275" spans="1:4" s="1" customFormat="1" ht="34.5" customHeight="1">
      <c r="A275" s="6">
        <v>272</v>
      </c>
      <c r="B275" s="9" t="s">
        <v>31</v>
      </c>
      <c r="C275" s="6" t="str">
        <f>"吴惠英"</f>
        <v>吴惠英</v>
      </c>
      <c r="D275" s="6" t="str">
        <f>"女"</f>
        <v>女</v>
      </c>
    </row>
    <row r="276" spans="1:4" s="1" customFormat="1" ht="34.5" customHeight="1">
      <c r="A276" s="6">
        <v>273</v>
      </c>
      <c r="B276" s="9" t="s">
        <v>31</v>
      </c>
      <c r="C276" s="6" t="str">
        <f>"刘银银"</f>
        <v>刘银银</v>
      </c>
      <c r="D276" s="6" t="str">
        <f>"女"</f>
        <v>女</v>
      </c>
    </row>
    <row r="277" spans="1:4" s="1" customFormat="1" ht="34.5" customHeight="1">
      <c r="A277" s="6">
        <v>274</v>
      </c>
      <c r="B277" s="9" t="s">
        <v>31</v>
      </c>
      <c r="C277" s="6" t="str">
        <f>"黎先爱"</f>
        <v>黎先爱</v>
      </c>
      <c r="D277" s="6" t="str">
        <f>"女"</f>
        <v>女</v>
      </c>
    </row>
    <row r="278" spans="1:4" s="1" customFormat="1" ht="34.5" customHeight="1">
      <c r="A278" s="6">
        <v>275</v>
      </c>
      <c r="B278" s="9" t="s">
        <v>31</v>
      </c>
      <c r="C278" s="6" t="str">
        <f>"陈汉钊"</f>
        <v>陈汉钊</v>
      </c>
      <c r="D278" s="6" t="str">
        <f>"男"</f>
        <v>男</v>
      </c>
    </row>
    <row r="279" spans="1:4" s="1" customFormat="1" ht="34.5" customHeight="1">
      <c r="A279" s="6">
        <v>276</v>
      </c>
      <c r="B279" s="9" t="s">
        <v>31</v>
      </c>
      <c r="C279" s="6" t="str">
        <f>"谢柱成"</f>
        <v>谢柱成</v>
      </c>
      <c r="D279" s="6" t="str">
        <f>"男"</f>
        <v>男</v>
      </c>
    </row>
    <row r="280" spans="1:4" s="1" customFormat="1" ht="34.5" customHeight="1">
      <c r="A280" s="6">
        <v>277</v>
      </c>
      <c r="B280" s="9" t="s">
        <v>31</v>
      </c>
      <c r="C280" s="6" t="str">
        <f>"苏佩格"</f>
        <v>苏佩格</v>
      </c>
      <c r="D280" s="6" t="str">
        <f aca="true" t="shared" si="10" ref="D280:D289">"女"</f>
        <v>女</v>
      </c>
    </row>
    <row r="281" spans="1:4" s="1" customFormat="1" ht="34.5" customHeight="1">
      <c r="A281" s="6">
        <v>278</v>
      </c>
      <c r="B281" s="9" t="s">
        <v>31</v>
      </c>
      <c r="C281" s="6" t="str">
        <f>"施国芸"</f>
        <v>施国芸</v>
      </c>
      <c r="D281" s="6" t="str">
        <f t="shared" si="10"/>
        <v>女</v>
      </c>
    </row>
    <row r="282" spans="1:4" s="1" customFormat="1" ht="34.5" customHeight="1">
      <c r="A282" s="6">
        <v>279</v>
      </c>
      <c r="B282" s="9" t="s">
        <v>31</v>
      </c>
      <c r="C282" s="6" t="str">
        <f>"万志雪"</f>
        <v>万志雪</v>
      </c>
      <c r="D282" s="6" t="str">
        <f t="shared" si="10"/>
        <v>女</v>
      </c>
    </row>
    <row r="283" spans="1:4" s="1" customFormat="1" ht="34.5" customHeight="1">
      <c r="A283" s="6">
        <v>280</v>
      </c>
      <c r="B283" s="9" t="s">
        <v>31</v>
      </c>
      <c r="C283" s="6" t="str">
        <f>"蔡海燕"</f>
        <v>蔡海燕</v>
      </c>
      <c r="D283" s="6" t="str">
        <f t="shared" si="10"/>
        <v>女</v>
      </c>
    </row>
    <row r="284" spans="1:4" s="1" customFormat="1" ht="34.5" customHeight="1">
      <c r="A284" s="6">
        <v>281</v>
      </c>
      <c r="B284" s="9" t="s">
        <v>31</v>
      </c>
      <c r="C284" s="6" t="str">
        <f>"李南欣"</f>
        <v>李南欣</v>
      </c>
      <c r="D284" s="6" t="str">
        <f t="shared" si="10"/>
        <v>女</v>
      </c>
    </row>
    <row r="285" spans="1:4" s="1" customFormat="1" ht="34.5" customHeight="1">
      <c r="A285" s="6">
        <v>282</v>
      </c>
      <c r="B285" s="9" t="s">
        <v>31</v>
      </c>
      <c r="C285" s="6" t="str">
        <f>"丁娜"</f>
        <v>丁娜</v>
      </c>
      <c r="D285" s="6" t="str">
        <f t="shared" si="10"/>
        <v>女</v>
      </c>
    </row>
    <row r="286" spans="1:4" s="1" customFormat="1" ht="34.5" customHeight="1">
      <c r="A286" s="6">
        <v>283</v>
      </c>
      <c r="B286" s="9" t="s">
        <v>31</v>
      </c>
      <c r="C286" s="6" t="str">
        <f>"黄婷婷"</f>
        <v>黄婷婷</v>
      </c>
      <c r="D286" s="6" t="str">
        <f t="shared" si="10"/>
        <v>女</v>
      </c>
    </row>
    <row r="287" spans="1:4" s="1" customFormat="1" ht="34.5" customHeight="1">
      <c r="A287" s="6">
        <v>284</v>
      </c>
      <c r="B287" s="9" t="s">
        <v>31</v>
      </c>
      <c r="C287" s="6" t="str">
        <f>"蔡亦秋"</f>
        <v>蔡亦秋</v>
      </c>
      <c r="D287" s="6" t="str">
        <f t="shared" si="10"/>
        <v>女</v>
      </c>
    </row>
    <row r="288" spans="1:4" s="1" customFormat="1" ht="34.5" customHeight="1">
      <c r="A288" s="6">
        <v>285</v>
      </c>
      <c r="B288" s="9" t="s">
        <v>31</v>
      </c>
      <c r="C288" s="6" t="str">
        <f>"傅愉惠"</f>
        <v>傅愉惠</v>
      </c>
      <c r="D288" s="6" t="str">
        <f t="shared" si="10"/>
        <v>女</v>
      </c>
    </row>
    <row r="289" spans="1:4" s="1" customFormat="1" ht="34.5" customHeight="1">
      <c r="A289" s="6">
        <v>286</v>
      </c>
      <c r="B289" s="9" t="s">
        <v>31</v>
      </c>
      <c r="C289" s="6" t="str">
        <f>"吴香雪"</f>
        <v>吴香雪</v>
      </c>
      <c r="D289" s="6" t="str">
        <f t="shared" si="10"/>
        <v>女</v>
      </c>
    </row>
    <row r="290" spans="1:4" s="1" customFormat="1" ht="34.5" customHeight="1">
      <c r="A290" s="6">
        <v>287</v>
      </c>
      <c r="B290" s="9" t="s">
        <v>31</v>
      </c>
      <c r="C290" s="6" t="str">
        <f>"陈翰良"</f>
        <v>陈翰良</v>
      </c>
      <c r="D290" s="6" t="str">
        <f>"男"</f>
        <v>男</v>
      </c>
    </row>
    <row r="291" spans="1:4" s="1" customFormat="1" ht="34.5" customHeight="1">
      <c r="A291" s="6">
        <v>288</v>
      </c>
      <c r="B291" s="9" t="s">
        <v>31</v>
      </c>
      <c r="C291" s="6" t="str">
        <f>"符梦婷"</f>
        <v>符梦婷</v>
      </c>
      <c r="D291" s="6" t="str">
        <f aca="true" t="shared" si="11" ref="D291:D297">"女"</f>
        <v>女</v>
      </c>
    </row>
    <row r="292" spans="1:4" s="1" customFormat="1" ht="34.5" customHeight="1">
      <c r="A292" s="6">
        <v>289</v>
      </c>
      <c r="B292" s="9" t="s">
        <v>31</v>
      </c>
      <c r="C292" s="6" t="str">
        <f>"黎萌萌"</f>
        <v>黎萌萌</v>
      </c>
      <c r="D292" s="6" t="str">
        <f t="shared" si="11"/>
        <v>女</v>
      </c>
    </row>
    <row r="293" spans="1:4" s="1" customFormat="1" ht="34.5" customHeight="1">
      <c r="A293" s="6">
        <v>290</v>
      </c>
      <c r="B293" s="9" t="s">
        <v>31</v>
      </c>
      <c r="C293" s="6" t="str">
        <f>"王若溪"</f>
        <v>王若溪</v>
      </c>
      <c r="D293" s="6" t="str">
        <f t="shared" si="11"/>
        <v>女</v>
      </c>
    </row>
    <row r="294" spans="1:4" s="1" customFormat="1" ht="34.5" customHeight="1">
      <c r="A294" s="6">
        <v>291</v>
      </c>
      <c r="B294" s="9" t="s">
        <v>31</v>
      </c>
      <c r="C294" s="6" t="str">
        <f>"何嘉欣"</f>
        <v>何嘉欣</v>
      </c>
      <c r="D294" s="6" t="str">
        <f t="shared" si="11"/>
        <v>女</v>
      </c>
    </row>
    <row r="295" spans="1:4" s="1" customFormat="1" ht="34.5" customHeight="1">
      <c r="A295" s="6">
        <v>292</v>
      </c>
      <c r="B295" s="9" t="s">
        <v>31</v>
      </c>
      <c r="C295" s="6" t="str">
        <f>"廖文华"</f>
        <v>廖文华</v>
      </c>
      <c r="D295" s="6" t="str">
        <f t="shared" si="11"/>
        <v>女</v>
      </c>
    </row>
    <row r="296" spans="1:4" s="1" customFormat="1" ht="34.5" customHeight="1">
      <c r="A296" s="6">
        <v>293</v>
      </c>
      <c r="B296" s="9" t="s">
        <v>32</v>
      </c>
      <c r="C296" s="6" t="str">
        <f>"张芹"</f>
        <v>张芹</v>
      </c>
      <c r="D296" s="6" t="str">
        <f t="shared" si="11"/>
        <v>女</v>
      </c>
    </row>
    <row r="297" spans="1:4" s="1" customFormat="1" ht="34.5" customHeight="1">
      <c r="A297" s="6">
        <v>294</v>
      </c>
      <c r="B297" s="9" t="s">
        <v>32</v>
      </c>
      <c r="C297" s="6" t="str">
        <f>"谢紫亭"</f>
        <v>谢紫亭</v>
      </c>
      <c r="D297" s="6" t="str">
        <f t="shared" si="11"/>
        <v>女</v>
      </c>
    </row>
    <row r="298" spans="1:4" s="1" customFormat="1" ht="34.5" customHeight="1">
      <c r="A298" s="6">
        <v>295</v>
      </c>
      <c r="B298" s="9" t="s">
        <v>33</v>
      </c>
      <c r="C298" s="6" t="str">
        <f>"文武双"</f>
        <v>文武双</v>
      </c>
      <c r="D298" s="6" t="str">
        <f>"男"</f>
        <v>男</v>
      </c>
    </row>
    <row r="299" spans="1:4" s="1" customFormat="1" ht="34.5" customHeight="1">
      <c r="A299" s="6">
        <v>296</v>
      </c>
      <c r="B299" s="9" t="s">
        <v>33</v>
      </c>
      <c r="C299" s="6" t="str">
        <f>"许升义"</f>
        <v>许升义</v>
      </c>
      <c r="D299" s="6" t="str">
        <f>"男"</f>
        <v>男</v>
      </c>
    </row>
    <row r="300" spans="1:4" s="1" customFormat="1" ht="34.5" customHeight="1">
      <c r="A300" s="6">
        <v>297</v>
      </c>
      <c r="B300" s="9" t="s">
        <v>33</v>
      </c>
      <c r="C300" s="6" t="str">
        <f>"李小蕾"</f>
        <v>李小蕾</v>
      </c>
      <c r="D300" s="6" t="str">
        <f>"女"</f>
        <v>女</v>
      </c>
    </row>
    <row r="301" spans="1:4" s="1" customFormat="1" ht="34.5" customHeight="1">
      <c r="A301" s="6">
        <v>298</v>
      </c>
      <c r="B301" s="9" t="s">
        <v>33</v>
      </c>
      <c r="C301" s="6" t="str">
        <f>"陈先伟"</f>
        <v>陈先伟</v>
      </c>
      <c r="D301" s="6" t="str">
        <f>"男"</f>
        <v>男</v>
      </c>
    </row>
    <row r="302" spans="1:4" s="1" customFormat="1" ht="34.5" customHeight="1">
      <c r="A302" s="6">
        <v>299</v>
      </c>
      <c r="B302" s="9" t="s">
        <v>33</v>
      </c>
      <c r="C302" s="6" t="str">
        <f>"陆晓燕"</f>
        <v>陆晓燕</v>
      </c>
      <c r="D302" s="6" t="str">
        <f>"女"</f>
        <v>女</v>
      </c>
    </row>
    <row r="303" spans="1:4" s="1" customFormat="1" ht="34.5" customHeight="1">
      <c r="A303" s="6">
        <v>300</v>
      </c>
      <c r="B303" s="9" t="s">
        <v>33</v>
      </c>
      <c r="C303" s="6" t="str">
        <f>"符辉"</f>
        <v>符辉</v>
      </c>
      <c r="D303" s="6" t="str">
        <f>"男"</f>
        <v>男</v>
      </c>
    </row>
    <row r="304" spans="1:4" s="1" customFormat="1" ht="34.5" customHeight="1">
      <c r="A304" s="6">
        <v>301</v>
      </c>
      <c r="B304" s="9" t="s">
        <v>33</v>
      </c>
      <c r="C304" s="6" t="str">
        <f>"吴钟平"</f>
        <v>吴钟平</v>
      </c>
      <c r="D304" s="6" t="str">
        <f>"男"</f>
        <v>男</v>
      </c>
    </row>
    <row r="305" spans="1:4" s="1" customFormat="1" ht="34.5" customHeight="1">
      <c r="A305" s="6">
        <v>302</v>
      </c>
      <c r="B305" s="9" t="s">
        <v>33</v>
      </c>
      <c r="C305" s="6" t="str">
        <f>"熊自轩"</f>
        <v>熊自轩</v>
      </c>
      <c r="D305" s="6" t="str">
        <f>"男"</f>
        <v>男</v>
      </c>
    </row>
    <row r="306" spans="1:4" s="1" customFormat="1" ht="34.5" customHeight="1">
      <c r="A306" s="6">
        <v>303</v>
      </c>
      <c r="B306" s="9" t="s">
        <v>33</v>
      </c>
      <c r="C306" s="6" t="str">
        <f>"黄泽丰"</f>
        <v>黄泽丰</v>
      </c>
      <c r="D306" s="6" t="str">
        <f>"男"</f>
        <v>男</v>
      </c>
    </row>
    <row r="307" spans="1:4" s="1" customFormat="1" ht="34.5" customHeight="1">
      <c r="A307" s="6">
        <v>304</v>
      </c>
      <c r="B307" s="9" t="s">
        <v>33</v>
      </c>
      <c r="C307" s="6" t="str">
        <f>"张捷"</f>
        <v>张捷</v>
      </c>
      <c r="D307" s="6" t="str">
        <f>"女"</f>
        <v>女</v>
      </c>
    </row>
    <row r="308" spans="1:4" s="1" customFormat="1" ht="34.5" customHeight="1">
      <c r="A308" s="6">
        <v>305</v>
      </c>
      <c r="B308" s="9" t="s">
        <v>33</v>
      </c>
      <c r="C308" s="6" t="str">
        <f>"黄小飞"</f>
        <v>黄小飞</v>
      </c>
      <c r="D308" s="6" t="str">
        <f>"男"</f>
        <v>男</v>
      </c>
    </row>
    <row r="309" spans="1:4" s="1" customFormat="1" ht="34.5" customHeight="1">
      <c r="A309" s="6">
        <v>306</v>
      </c>
      <c r="B309" s="9" t="s">
        <v>33</v>
      </c>
      <c r="C309" s="6" t="str">
        <f>"彭熠婷"</f>
        <v>彭熠婷</v>
      </c>
      <c r="D309" s="6" t="str">
        <f>"女"</f>
        <v>女</v>
      </c>
    </row>
    <row r="310" spans="1:4" s="1" customFormat="1" ht="34.5" customHeight="1">
      <c r="A310" s="6">
        <v>307</v>
      </c>
      <c r="B310" s="9" t="s">
        <v>34</v>
      </c>
      <c r="C310" s="6" t="str">
        <f>"杜俞萱"</f>
        <v>杜俞萱</v>
      </c>
      <c r="D310" s="6" t="str">
        <f>"女"</f>
        <v>女</v>
      </c>
    </row>
    <row r="311" spans="1:4" s="1" customFormat="1" ht="34.5" customHeight="1">
      <c r="A311" s="6">
        <v>308</v>
      </c>
      <c r="B311" s="9" t="s">
        <v>34</v>
      </c>
      <c r="C311" s="6" t="str">
        <f>"杜倩梅"</f>
        <v>杜倩梅</v>
      </c>
      <c r="D311" s="6" t="str">
        <f>"女"</f>
        <v>女</v>
      </c>
    </row>
    <row r="312" spans="1:4" s="1" customFormat="1" ht="34.5" customHeight="1">
      <c r="A312" s="6">
        <v>309</v>
      </c>
      <c r="B312" s="9" t="s">
        <v>34</v>
      </c>
      <c r="C312" s="6" t="str">
        <f>"钟梦琪"</f>
        <v>钟梦琪</v>
      </c>
      <c r="D312" s="6" t="str">
        <f>"女"</f>
        <v>女</v>
      </c>
    </row>
    <row r="313" spans="1:4" s="1" customFormat="1" ht="34.5" customHeight="1">
      <c r="A313" s="6">
        <v>310</v>
      </c>
      <c r="B313" s="9" t="s">
        <v>34</v>
      </c>
      <c r="C313" s="6" t="str">
        <f>"许王锋"</f>
        <v>许王锋</v>
      </c>
      <c r="D313" s="6" t="str">
        <f>"男"</f>
        <v>男</v>
      </c>
    </row>
    <row r="314" spans="1:4" s="1" customFormat="1" ht="34.5" customHeight="1">
      <c r="A314" s="6">
        <v>311</v>
      </c>
      <c r="B314" s="9" t="s">
        <v>34</v>
      </c>
      <c r="C314" s="6" t="str">
        <f>"詹雅"</f>
        <v>詹雅</v>
      </c>
      <c r="D314" s="6" t="str">
        <f>"女"</f>
        <v>女</v>
      </c>
    </row>
    <row r="315" spans="1:4" s="1" customFormat="1" ht="34.5" customHeight="1">
      <c r="A315" s="6">
        <v>312</v>
      </c>
      <c r="B315" s="9" t="s">
        <v>34</v>
      </c>
      <c r="C315" s="6" t="str">
        <f>"虞得水"</f>
        <v>虞得水</v>
      </c>
      <c r="D315" s="6" t="str">
        <f>"男"</f>
        <v>男</v>
      </c>
    </row>
    <row r="316" spans="1:4" s="1" customFormat="1" ht="34.5" customHeight="1">
      <c r="A316" s="6">
        <v>313</v>
      </c>
      <c r="B316" s="9" t="s">
        <v>34</v>
      </c>
      <c r="C316" s="6" t="str">
        <f>"华欣月"</f>
        <v>华欣月</v>
      </c>
      <c r="D316" s="6" t="str">
        <f aca="true" t="shared" si="12" ref="D316:D326">"女"</f>
        <v>女</v>
      </c>
    </row>
    <row r="317" spans="1:4" s="1" customFormat="1" ht="34.5" customHeight="1">
      <c r="A317" s="6">
        <v>314</v>
      </c>
      <c r="B317" s="9" t="s">
        <v>34</v>
      </c>
      <c r="C317" s="6" t="str">
        <f>"李睿涵"</f>
        <v>李睿涵</v>
      </c>
      <c r="D317" s="6" t="str">
        <f t="shared" si="12"/>
        <v>女</v>
      </c>
    </row>
    <row r="318" spans="1:4" s="1" customFormat="1" ht="34.5" customHeight="1">
      <c r="A318" s="6">
        <v>315</v>
      </c>
      <c r="B318" s="9" t="s">
        <v>34</v>
      </c>
      <c r="C318" s="6" t="str">
        <f>"赵艺珂"</f>
        <v>赵艺珂</v>
      </c>
      <c r="D318" s="6" t="str">
        <f t="shared" si="12"/>
        <v>女</v>
      </c>
    </row>
    <row r="319" spans="1:4" s="1" customFormat="1" ht="34.5" customHeight="1">
      <c r="A319" s="6">
        <v>316</v>
      </c>
      <c r="B319" s="9" t="s">
        <v>34</v>
      </c>
      <c r="C319" s="6" t="str">
        <f>"王艳玲"</f>
        <v>王艳玲</v>
      </c>
      <c r="D319" s="6" t="str">
        <f t="shared" si="12"/>
        <v>女</v>
      </c>
    </row>
    <row r="320" spans="1:4" s="1" customFormat="1" ht="34.5" customHeight="1">
      <c r="A320" s="6">
        <v>317</v>
      </c>
      <c r="B320" s="9" t="s">
        <v>34</v>
      </c>
      <c r="C320" s="6" t="str">
        <f>"宗铭"</f>
        <v>宗铭</v>
      </c>
      <c r="D320" s="6" t="str">
        <f t="shared" si="12"/>
        <v>女</v>
      </c>
    </row>
    <row r="321" spans="1:4" s="1" customFormat="1" ht="34.5" customHeight="1">
      <c r="A321" s="6">
        <v>318</v>
      </c>
      <c r="B321" s="9" t="s">
        <v>34</v>
      </c>
      <c r="C321" s="6" t="str">
        <f>"黄海珍"</f>
        <v>黄海珍</v>
      </c>
      <c r="D321" s="6" t="str">
        <f t="shared" si="12"/>
        <v>女</v>
      </c>
    </row>
    <row r="322" spans="1:4" s="1" customFormat="1" ht="34.5" customHeight="1">
      <c r="A322" s="6">
        <v>319</v>
      </c>
      <c r="B322" s="9" t="s">
        <v>34</v>
      </c>
      <c r="C322" s="6" t="str">
        <f>"王锦丽"</f>
        <v>王锦丽</v>
      </c>
      <c r="D322" s="6" t="str">
        <f t="shared" si="12"/>
        <v>女</v>
      </c>
    </row>
    <row r="323" spans="1:4" s="1" customFormat="1" ht="34.5" customHeight="1">
      <c r="A323" s="6">
        <v>320</v>
      </c>
      <c r="B323" s="9" t="s">
        <v>34</v>
      </c>
      <c r="C323" s="6" t="str">
        <f>"吴晓娟"</f>
        <v>吴晓娟</v>
      </c>
      <c r="D323" s="6" t="str">
        <f t="shared" si="12"/>
        <v>女</v>
      </c>
    </row>
    <row r="324" spans="1:4" s="1" customFormat="1" ht="34.5" customHeight="1">
      <c r="A324" s="6">
        <v>321</v>
      </c>
      <c r="B324" s="9" t="s">
        <v>34</v>
      </c>
      <c r="C324" s="6" t="str">
        <f>"蔡玉美"</f>
        <v>蔡玉美</v>
      </c>
      <c r="D324" s="6" t="str">
        <f t="shared" si="12"/>
        <v>女</v>
      </c>
    </row>
    <row r="325" spans="1:4" s="1" customFormat="1" ht="34.5" customHeight="1">
      <c r="A325" s="6">
        <v>322</v>
      </c>
      <c r="B325" s="9" t="s">
        <v>35</v>
      </c>
      <c r="C325" s="6" t="str">
        <f>"张开琴"</f>
        <v>张开琴</v>
      </c>
      <c r="D325" s="6" t="str">
        <f t="shared" si="12"/>
        <v>女</v>
      </c>
    </row>
    <row r="326" spans="1:4" s="1" customFormat="1" ht="34.5" customHeight="1">
      <c r="A326" s="6">
        <v>323</v>
      </c>
      <c r="B326" s="9" t="s">
        <v>35</v>
      </c>
      <c r="C326" s="6" t="str">
        <f>"郭教娟"</f>
        <v>郭教娟</v>
      </c>
      <c r="D326" s="6" t="str">
        <f t="shared" si="12"/>
        <v>女</v>
      </c>
    </row>
    <row r="327" spans="1:4" s="1" customFormat="1" ht="34.5" customHeight="1">
      <c r="A327" s="6">
        <v>324</v>
      </c>
      <c r="B327" s="9" t="s">
        <v>35</v>
      </c>
      <c r="C327" s="6" t="str">
        <f>"唐仁章"</f>
        <v>唐仁章</v>
      </c>
      <c r="D327" s="6" t="str">
        <f>"男"</f>
        <v>男</v>
      </c>
    </row>
    <row r="328" spans="1:4" s="1" customFormat="1" ht="34.5" customHeight="1">
      <c r="A328" s="6">
        <v>325</v>
      </c>
      <c r="B328" s="9" t="s">
        <v>35</v>
      </c>
      <c r="C328" s="6" t="str">
        <f>"陈淑婷"</f>
        <v>陈淑婷</v>
      </c>
      <c r="D328" s="6" t="str">
        <f>"女"</f>
        <v>女</v>
      </c>
    </row>
    <row r="329" spans="1:4" s="1" customFormat="1" ht="60" customHeight="1">
      <c r="A329" s="6">
        <v>326</v>
      </c>
      <c r="B329" s="9" t="s">
        <v>36</v>
      </c>
      <c r="C329" s="6" t="str">
        <f>"林维周"</f>
        <v>林维周</v>
      </c>
      <c r="D329" s="6" t="str">
        <f>"男"</f>
        <v>男</v>
      </c>
    </row>
    <row r="330" spans="1:4" s="1" customFormat="1" ht="66" customHeight="1">
      <c r="A330" s="6">
        <v>327</v>
      </c>
      <c r="B330" s="9" t="s">
        <v>36</v>
      </c>
      <c r="C330" s="6" t="str">
        <f>"马雪纯"</f>
        <v>马雪纯</v>
      </c>
      <c r="D330" s="6" t="str">
        <f>"女"</f>
        <v>女</v>
      </c>
    </row>
    <row r="331" spans="1:4" s="1" customFormat="1" ht="75" customHeight="1">
      <c r="A331" s="6">
        <v>328</v>
      </c>
      <c r="B331" s="9" t="s">
        <v>36</v>
      </c>
      <c r="C331" s="6" t="str">
        <f>"吴艺"</f>
        <v>吴艺</v>
      </c>
      <c r="D331" s="6" t="str">
        <f>"男"</f>
        <v>男</v>
      </c>
    </row>
    <row r="332" spans="1:4" s="1" customFormat="1" ht="34.5" customHeight="1">
      <c r="A332" s="6">
        <v>329</v>
      </c>
      <c r="B332" s="9" t="s">
        <v>37</v>
      </c>
      <c r="C332" s="6" t="str">
        <f>"郑善尹"</f>
        <v>郑善尹</v>
      </c>
      <c r="D332" s="6" t="str">
        <f>"女"</f>
        <v>女</v>
      </c>
    </row>
    <row r="333" spans="1:4" s="1" customFormat="1" ht="34.5" customHeight="1">
      <c r="A333" s="6">
        <v>330</v>
      </c>
      <c r="B333" s="9" t="s">
        <v>37</v>
      </c>
      <c r="C333" s="6" t="str">
        <f>"钟圆圆"</f>
        <v>钟圆圆</v>
      </c>
      <c r="D333" s="6" t="str">
        <f>"女"</f>
        <v>女</v>
      </c>
    </row>
    <row r="334" spans="1:4" s="1" customFormat="1" ht="34.5" customHeight="1">
      <c r="A334" s="6">
        <v>331</v>
      </c>
      <c r="B334" s="9" t="s">
        <v>38</v>
      </c>
      <c r="C334" s="6" t="str">
        <f>"黄云凤"</f>
        <v>黄云凤</v>
      </c>
      <c r="D334" s="6" t="str">
        <f>"女"</f>
        <v>女</v>
      </c>
    </row>
    <row r="335" spans="1:4" s="1" customFormat="1" ht="34.5" customHeight="1">
      <c r="A335" s="6">
        <v>332</v>
      </c>
      <c r="B335" s="9" t="s">
        <v>38</v>
      </c>
      <c r="C335" s="6" t="str">
        <f>"林小政"</f>
        <v>林小政</v>
      </c>
      <c r="D335" s="6" t="str">
        <f>"女"</f>
        <v>女</v>
      </c>
    </row>
    <row r="336" spans="1:4" s="1" customFormat="1" ht="34.5" customHeight="1">
      <c r="A336" s="6">
        <v>333</v>
      </c>
      <c r="B336" s="9" t="s">
        <v>38</v>
      </c>
      <c r="C336" s="6" t="str">
        <f>"许伟玲"</f>
        <v>许伟玲</v>
      </c>
      <c r="D336" s="6" t="str">
        <f>"女"</f>
        <v>女</v>
      </c>
    </row>
    <row r="337" spans="1:4" s="1" customFormat="1" ht="34.5" customHeight="1">
      <c r="A337" s="6">
        <v>334</v>
      </c>
      <c r="B337" s="9" t="s">
        <v>38</v>
      </c>
      <c r="C337" s="6" t="str">
        <f>"王帅"</f>
        <v>王帅</v>
      </c>
      <c r="D337" s="6" t="str">
        <f>"男"</f>
        <v>男</v>
      </c>
    </row>
    <row r="338" spans="1:4" s="1" customFormat="1" ht="34.5" customHeight="1">
      <c r="A338" s="6">
        <v>335</v>
      </c>
      <c r="B338" s="9" t="s">
        <v>38</v>
      </c>
      <c r="C338" s="6" t="str">
        <f>"徐硕"</f>
        <v>徐硕</v>
      </c>
      <c r="D338" s="6" t="str">
        <f>"女"</f>
        <v>女</v>
      </c>
    </row>
    <row r="339" spans="1:4" s="1" customFormat="1" ht="34.5" customHeight="1">
      <c r="A339" s="6">
        <v>336</v>
      </c>
      <c r="B339" s="9" t="s">
        <v>38</v>
      </c>
      <c r="C339" s="6" t="str">
        <f>"王康麟"</f>
        <v>王康麟</v>
      </c>
      <c r="D339" s="6" t="str">
        <f>"男"</f>
        <v>男</v>
      </c>
    </row>
    <row r="340" spans="1:4" s="1" customFormat="1" ht="34.5" customHeight="1">
      <c r="A340" s="6">
        <v>337</v>
      </c>
      <c r="B340" s="9" t="s">
        <v>38</v>
      </c>
      <c r="C340" s="6" t="str">
        <f>"张雯婷"</f>
        <v>张雯婷</v>
      </c>
      <c r="D340" s="6" t="str">
        <f>"女"</f>
        <v>女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人力资源部公共秘书</cp:lastModifiedBy>
  <dcterms:created xsi:type="dcterms:W3CDTF">2022-09-02T00:48:31Z</dcterms:created>
  <dcterms:modified xsi:type="dcterms:W3CDTF">2022-09-15T09:26:27Z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3D34D387AB7D435AB9B3AB4F81BFD30A</vt:lpwstr>
  </property>
  <property fmtid="{D5CDD505-2E9C-101B-9397-08002B2CF9AE}" pid="4" name="KSOProductBuildV">
    <vt:lpwstr>2052-11.1.0.12358</vt:lpwstr>
  </property>
</Properties>
</file>