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公示版" sheetId="1" r:id="rId1"/>
  </sheets>
  <definedNames>
    <definedName name="_xlnm.Print_Titles" localSheetId="0">'公示版'!$1:$2</definedName>
  </definedNames>
  <calcPr fullCalcOnLoad="1"/>
</workbook>
</file>

<file path=xl/sharedStrings.xml><?xml version="1.0" encoding="utf-8"?>
<sst xmlns="http://schemas.openxmlformats.org/spreadsheetml/2006/main" count="206" uniqueCount="172">
  <si>
    <t>2022年宛城区事业单位公开招聘--拟聘用人员表</t>
  </si>
  <si>
    <t>序号</t>
  </si>
  <si>
    <t>岗位代码</t>
  </si>
  <si>
    <t>姓名</t>
  </si>
  <si>
    <t>性别</t>
  </si>
  <si>
    <t>毕业院校</t>
  </si>
  <si>
    <t>学历</t>
  </si>
  <si>
    <t>备注</t>
  </si>
  <si>
    <t>1101-管理岗位(五里堡社会治安治理中心)</t>
  </si>
  <si>
    <t>郑参</t>
  </si>
  <si>
    <t>陈企卓</t>
  </si>
  <si>
    <t>季元哲</t>
  </si>
  <si>
    <t>李兴刚</t>
  </si>
  <si>
    <t>1102-管理岗位(五里堡综合行政执法中队)</t>
  </si>
  <si>
    <t>陈忠平</t>
  </si>
  <si>
    <t>陈嘉成</t>
  </si>
  <si>
    <t>陈鹏</t>
  </si>
  <si>
    <t>1103-管理岗位(五里堡文化和旅游服务中心)</t>
  </si>
  <si>
    <t>多士沛</t>
  </si>
  <si>
    <t>1104-管理岗位(五里堡退役军人服务站)</t>
  </si>
  <si>
    <t>宋展</t>
  </si>
  <si>
    <t>1105-管理岗位(五里堡党群服务中心)</t>
  </si>
  <si>
    <t>郭南南</t>
  </si>
  <si>
    <t>1201-管理岗位(瓦店镇下属事业单位)</t>
  </si>
  <si>
    <t>张恩哲</t>
  </si>
  <si>
    <t>1204-管理岗位(瓦店镇下属事业单位)</t>
  </si>
  <si>
    <t>李泓霄</t>
  </si>
  <si>
    <t>1205-管理岗位(瓦店镇下属事业单位)</t>
  </si>
  <si>
    <t>宋江娇</t>
  </si>
  <si>
    <t>1301-管理岗位(金华镇下属事业单位)</t>
  </si>
  <si>
    <t>赵景文</t>
  </si>
  <si>
    <t>郭航</t>
  </si>
  <si>
    <t>1302-管理岗位(金华镇下属事业单位)</t>
  </si>
  <si>
    <t>张真妮</t>
  </si>
  <si>
    <t>薛怡爽</t>
  </si>
  <si>
    <t>1303-管理岗位(金华镇下属事业单位)</t>
  </si>
  <si>
    <t>王鹏飞</t>
  </si>
  <si>
    <t>1304-专技岗位(金华镇下属事业单位)</t>
  </si>
  <si>
    <t>文姝</t>
  </si>
  <si>
    <t>1306-管理岗位(金华镇下属事业单位)</t>
  </si>
  <si>
    <t>王涵一</t>
  </si>
  <si>
    <t>1307-管理岗位(金华镇下属事业单位)</t>
  </si>
  <si>
    <t>熊飞虎</t>
  </si>
  <si>
    <t>1308-管理岗位(金华镇下属事业单位)</t>
  </si>
  <si>
    <t>尹泉</t>
  </si>
  <si>
    <t>1401-管理岗位(高庙镇下属事业单位)</t>
  </si>
  <si>
    <t>张玉营</t>
  </si>
  <si>
    <t>1402-专技岗位(高庙镇下属事业单位)</t>
  </si>
  <si>
    <t>刘一非</t>
  </si>
  <si>
    <t>周富杨</t>
  </si>
  <si>
    <t>周午阳</t>
  </si>
  <si>
    <t>1403-管理岗位(高庙镇下属事业单位)</t>
  </si>
  <si>
    <t>李少龙</t>
  </si>
  <si>
    <t>1404-管理岗位(高庙镇下属事业单位)</t>
  </si>
  <si>
    <t>杜烽菡</t>
  </si>
  <si>
    <t>梁露月</t>
  </si>
  <si>
    <t>1405-专技岗位(高庙镇下属事业单位)</t>
  </si>
  <si>
    <t>王子宸</t>
  </si>
  <si>
    <t>河南农业大学</t>
  </si>
  <si>
    <t>祝玉寅</t>
  </si>
  <si>
    <t>杨泽宇</t>
  </si>
  <si>
    <t>刘峰阳</t>
  </si>
  <si>
    <t>杨书恒</t>
  </si>
  <si>
    <t>1501-管理岗位(溧河乡下属事业单位)</t>
  </si>
  <si>
    <t>王剑雄</t>
  </si>
  <si>
    <t>王俊良</t>
  </si>
  <si>
    <t>杨惠博</t>
  </si>
  <si>
    <t>1601-管理岗位(汉冢乡下属事业单位)</t>
  </si>
  <si>
    <t>武钺力</t>
  </si>
  <si>
    <t>1602-管理岗位(汉冢乡下属事业单位)</t>
  </si>
  <si>
    <t>张明</t>
  </si>
  <si>
    <t>1701-管理岗位(茶庵乡下属事业单位)</t>
  </si>
  <si>
    <t>冯琳</t>
  </si>
  <si>
    <t>1702-专技岗位(茶庵乡下属事业单位)</t>
  </si>
  <si>
    <t>冉苗苗</t>
  </si>
  <si>
    <t>1703-管理岗位(茶庵乡下属事业单位)</t>
  </si>
  <si>
    <t>郑鑫</t>
  </si>
  <si>
    <t>1704-管理岗位(茶庵乡下属事业单位)</t>
  </si>
  <si>
    <t>刘岩松</t>
  </si>
  <si>
    <t>姚书航</t>
  </si>
  <si>
    <t>1801-管理岗位(黄台岗镇下属事业单位)</t>
  </si>
  <si>
    <t>杨双</t>
  </si>
  <si>
    <t>普照洋</t>
  </si>
  <si>
    <t>1802-管理岗位(黄台岗镇下属事业单位)</t>
  </si>
  <si>
    <t>高原</t>
  </si>
  <si>
    <t>1803-管理岗位(黄台岗镇下属事业单位)</t>
  </si>
  <si>
    <t>杨丰铭</t>
  </si>
  <si>
    <t>丁同翔</t>
  </si>
  <si>
    <t>1804-专技岗位(黄台岗镇下属事业单位)</t>
  </si>
  <si>
    <t>王冠烨</t>
  </si>
  <si>
    <t>1901-管理岗位(红泥湾镇下属事业单位)</t>
  </si>
  <si>
    <t>杨萍</t>
  </si>
  <si>
    <t>1902-管理岗位(红泥湾镇下属事业单位)</t>
  </si>
  <si>
    <t>涂正迪</t>
  </si>
  <si>
    <t>吴秉珅</t>
  </si>
  <si>
    <t>1903-管理岗位(红泥湾镇下属事业单位)</t>
  </si>
  <si>
    <t>张田</t>
  </si>
  <si>
    <t>胡晓雷</t>
  </si>
  <si>
    <t>1904-管理岗位(红泥湾镇下属事业单位)</t>
  </si>
  <si>
    <t>李雪</t>
  </si>
  <si>
    <t>王居正</t>
  </si>
  <si>
    <t>1905-管理岗位(红泥湾镇下属事业单位)</t>
  </si>
  <si>
    <t>王楠</t>
  </si>
  <si>
    <t>2101-管理岗位(宛城区粮食流通执法大队)</t>
  </si>
  <si>
    <t>万可心</t>
  </si>
  <si>
    <t>2102-管理岗位(宛城区粮食流通执法大队)</t>
  </si>
  <si>
    <t>余倩倩</t>
  </si>
  <si>
    <t>2103-管理岗位(宛城区粮食流通执法大队)</t>
  </si>
  <si>
    <t>刘晓琳</t>
  </si>
  <si>
    <t>2104-管理岗位(宛城区粮食流通执法大队)</t>
  </si>
  <si>
    <t>包舒方</t>
  </si>
  <si>
    <t>李业</t>
  </si>
  <si>
    <t>2105-专技岗位(宛城区粮食流通执法大队)</t>
  </si>
  <si>
    <t>杨晓明</t>
  </si>
  <si>
    <t>河南工业贸易职业学院/南阳师范学院</t>
  </si>
  <si>
    <t>胡志楠</t>
  </si>
  <si>
    <t>2106-管理岗位(宛城区粮食流通执法大队)</t>
  </si>
  <si>
    <t>刘自豪</t>
  </si>
  <si>
    <t>2202-管理岗位(宛城区安全生产监察大队)</t>
  </si>
  <si>
    <t>金宝灵</t>
  </si>
  <si>
    <t>2203-管理岗位(宛城区安全生产监察大队)</t>
  </si>
  <si>
    <t>史硕</t>
  </si>
  <si>
    <t>2204-管理岗位(宛城区安全生产监察大队)</t>
  </si>
  <si>
    <t>王军</t>
  </si>
  <si>
    <t>2301-专技岗位(宛城区文化馆)</t>
  </si>
  <si>
    <t>靖琳</t>
  </si>
  <si>
    <t>2302-管理岗位(宛城区文化馆)</t>
  </si>
  <si>
    <t>谭媛媛</t>
  </si>
  <si>
    <t>2303-管理岗位(宛城区文化馆)</t>
  </si>
  <si>
    <t>尹湘玉</t>
  </si>
  <si>
    <t>2304-专技岗位(宛城区文化馆)</t>
  </si>
  <si>
    <t>张雨</t>
  </si>
  <si>
    <t>2305-专技岗位(宛城区文化馆)</t>
  </si>
  <si>
    <t>徐佳豪</t>
  </si>
  <si>
    <t>2306-专技岗位(宛城区文化馆)</t>
  </si>
  <si>
    <t>赵路遥</t>
  </si>
  <si>
    <t>2307-专技岗位(宛城区文物保护中心)</t>
  </si>
  <si>
    <t>吴霞</t>
  </si>
  <si>
    <t>2308-专技岗位(宛城区文物保护中心)</t>
  </si>
  <si>
    <t>方娜</t>
  </si>
  <si>
    <t>2309-管理岗位(宛城区文物保护中心)</t>
  </si>
  <si>
    <t>于恩琼</t>
  </si>
  <si>
    <t>2401-专技岗位(宛城区融媒体中心)</t>
  </si>
  <si>
    <t>何晓阳</t>
  </si>
  <si>
    <t>王琳薇</t>
  </si>
  <si>
    <t>2402-专技岗位(宛城区融媒体中心)</t>
  </si>
  <si>
    <t>陈亚龙</t>
  </si>
  <si>
    <t>2403-专技岗位(宛城区融媒体中心)</t>
  </si>
  <si>
    <t>秦煜</t>
  </si>
  <si>
    <t>乔盈盈</t>
  </si>
  <si>
    <t>岁翼超</t>
  </si>
  <si>
    <t>2404-专技岗位(宛城区融媒体中心)</t>
  </si>
  <si>
    <t>张明洋</t>
  </si>
  <si>
    <t>2405-专技岗位(宛城区融媒体中心)</t>
  </si>
  <si>
    <t>李英飒</t>
  </si>
  <si>
    <t>2406-专技岗位(宛城区融媒体中心)</t>
  </si>
  <si>
    <t>付任贤</t>
  </si>
  <si>
    <t>宋雪纯</t>
  </si>
  <si>
    <t>2502-专技岗位(宛城区疾病预防控制中心)</t>
  </si>
  <si>
    <t>任亚佳</t>
  </si>
  <si>
    <t>付鹏槿</t>
  </si>
  <si>
    <t>2504-专技岗位(宛城区疾病预防控制中心)</t>
  </si>
  <si>
    <t>杨景</t>
  </si>
  <si>
    <t>李路</t>
  </si>
  <si>
    <t>闫珂</t>
  </si>
  <si>
    <t>2505-专技岗位(宛城区疾病预防控制中心)</t>
  </si>
  <si>
    <t>王可欣</t>
  </si>
  <si>
    <t>李晓文</t>
  </si>
  <si>
    <t>2507-专技岗位(宛城区疾病预防控制中心)</t>
  </si>
  <si>
    <t>赵亚博</t>
  </si>
  <si>
    <t>宋超</t>
  </si>
  <si>
    <t>李纬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</si>
</sst>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8"/>
      <name val="黑体"/>
      <family val="3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85" zoomScaleNormal="85" zoomScalePageLayoutView="0" workbookViewId="0" topLeftCell="A1">
      <selection activeCell="B2" sqref="B2"/>
    </sheetView>
  </sheetViews>
  <sheetFormatPr defaultColWidth="9.00390625" defaultRowHeight="27.75" customHeight="1"/>
  <cols>
    <col min="1" max="1" width="6.625" style="1" customWidth="1"/>
    <col min="2" max="2" width="45.625" style="2" customWidth="1"/>
    <col min="3" max="3" width="13.50390625" style="1" customWidth="1"/>
    <col min="4" max="4" width="6.625" style="1" customWidth="1"/>
    <col min="5" max="5" width="30.75390625" style="1" customWidth="1"/>
    <col min="6" max="6" width="12.625" style="1" customWidth="1"/>
    <col min="7" max="7" width="7.375" style="1" customWidth="1"/>
    <col min="8" max="8" width="20.625" style="1" customWidth="1"/>
    <col min="9" max="16384" width="9.00390625" style="1" customWidth="1"/>
  </cols>
  <sheetData>
    <row r="1" spans="1:6" ht="39.75" customHeight="1">
      <c r="A1" s="17" t="s">
        <v>0</v>
      </c>
      <c r="B1" s="18"/>
      <c r="C1" s="17"/>
      <c r="D1" s="17"/>
      <c r="E1" s="17"/>
      <c r="F1" s="17"/>
    </row>
    <row r="2" spans="1:7" ht="36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4" t="s">
        <v>7</v>
      </c>
    </row>
    <row r="3" spans="1:7" ht="36" customHeight="1">
      <c r="A3" s="7">
        <v>1</v>
      </c>
      <c r="B3" s="8" t="s">
        <v>8</v>
      </c>
      <c r="C3" s="9" t="s">
        <v>9</v>
      </c>
      <c r="D3" s="10" t="str">
        <f>"男"</f>
        <v>男</v>
      </c>
      <c r="E3" s="11" t="str">
        <f>"河南农业大学"</f>
        <v>河南农业大学</v>
      </c>
      <c r="F3" s="10" t="str">
        <f aca="true" t="shared" si="0" ref="F3:F17">"本科"</f>
        <v>本科</v>
      </c>
      <c r="G3" s="9"/>
    </row>
    <row r="4" spans="1:7" ht="36" customHeight="1">
      <c r="A4" s="12">
        <v>2</v>
      </c>
      <c r="B4" s="13" t="s">
        <v>8</v>
      </c>
      <c r="C4" s="14" t="s">
        <v>10</v>
      </c>
      <c r="D4" s="15" t="str">
        <f>"男"</f>
        <v>男</v>
      </c>
      <c r="E4" s="16" t="str">
        <f>"华北水利水电大学"</f>
        <v>华北水利水电大学</v>
      </c>
      <c r="F4" s="15" t="str">
        <f t="shared" si="0"/>
        <v>本科</v>
      </c>
      <c r="G4" s="14"/>
    </row>
    <row r="5" spans="1:7" ht="36" customHeight="1">
      <c r="A5" s="12">
        <v>3</v>
      </c>
      <c r="B5" s="13" t="s">
        <v>8</v>
      </c>
      <c r="C5" s="14" t="s">
        <v>11</v>
      </c>
      <c r="D5" s="15" t="str">
        <f>"男"</f>
        <v>男</v>
      </c>
      <c r="E5" s="16" t="str">
        <f>"成都理工大学工程技术学院"</f>
        <v>成都理工大学工程技术学院</v>
      </c>
      <c r="F5" s="15" t="str">
        <f t="shared" si="0"/>
        <v>本科</v>
      </c>
      <c r="G5" s="14"/>
    </row>
    <row r="6" spans="1:7" ht="36" customHeight="1">
      <c r="A6" s="12">
        <v>4</v>
      </c>
      <c r="B6" s="13" t="s">
        <v>8</v>
      </c>
      <c r="C6" s="14" t="s">
        <v>12</v>
      </c>
      <c r="D6" s="15" t="str">
        <f>"男"</f>
        <v>男</v>
      </c>
      <c r="E6" s="16" t="str">
        <f>"郑州财经学院"</f>
        <v>郑州财经学院</v>
      </c>
      <c r="F6" s="15" t="str">
        <f t="shared" si="0"/>
        <v>本科</v>
      </c>
      <c r="G6" s="14"/>
    </row>
    <row r="7" spans="1:7" ht="36" customHeight="1">
      <c r="A7" s="12">
        <v>5</v>
      </c>
      <c r="B7" s="13" t="s">
        <v>13</v>
      </c>
      <c r="C7" s="14" t="s">
        <v>14</v>
      </c>
      <c r="D7" s="15" t="str">
        <f aca="true" t="shared" si="1" ref="D7:D12">"女"</f>
        <v>女</v>
      </c>
      <c r="E7" s="16" t="str">
        <f>"延安大学"</f>
        <v>延安大学</v>
      </c>
      <c r="F7" s="15" t="str">
        <f t="shared" si="0"/>
        <v>本科</v>
      </c>
      <c r="G7" s="14"/>
    </row>
    <row r="8" spans="1:7" ht="36" customHeight="1">
      <c r="A8" s="12">
        <v>6</v>
      </c>
      <c r="B8" s="13" t="s">
        <v>13</v>
      </c>
      <c r="C8" s="14" t="s">
        <v>15</v>
      </c>
      <c r="D8" s="15" t="str">
        <f>"男"</f>
        <v>男</v>
      </c>
      <c r="E8" s="16" t="str">
        <f>"武汉工商学院"</f>
        <v>武汉工商学院</v>
      </c>
      <c r="F8" s="15" t="str">
        <f t="shared" si="0"/>
        <v>本科</v>
      </c>
      <c r="G8" s="14"/>
    </row>
    <row r="9" spans="1:7" ht="36" customHeight="1">
      <c r="A9" s="12">
        <v>7</v>
      </c>
      <c r="B9" s="13" t="s">
        <v>13</v>
      </c>
      <c r="C9" s="14" t="s">
        <v>16</v>
      </c>
      <c r="D9" s="15" t="str">
        <f>"男"</f>
        <v>男</v>
      </c>
      <c r="E9" s="16" t="str">
        <f>"河南科技大学"</f>
        <v>河南科技大学</v>
      </c>
      <c r="F9" s="15" t="str">
        <f t="shared" si="0"/>
        <v>本科</v>
      </c>
      <c r="G9" s="14"/>
    </row>
    <row r="10" spans="1:7" ht="36" customHeight="1">
      <c r="A10" s="12">
        <v>8</v>
      </c>
      <c r="B10" s="13" t="s">
        <v>17</v>
      </c>
      <c r="C10" s="14" t="s">
        <v>18</v>
      </c>
      <c r="D10" s="15" t="str">
        <f>"男"</f>
        <v>男</v>
      </c>
      <c r="E10" s="16" t="str">
        <f>"北京印刷学院"</f>
        <v>北京印刷学院</v>
      </c>
      <c r="F10" s="15" t="str">
        <f t="shared" si="0"/>
        <v>本科</v>
      </c>
      <c r="G10" s="14"/>
    </row>
    <row r="11" spans="1:7" ht="36" customHeight="1">
      <c r="A11" s="12">
        <v>9</v>
      </c>
      <c r="B11" s="13" t="s">
        <v>19</v>
      </c>
      <c r="C11" s="14" t="s">
        <v>20</v>
      </c>
      <c r="D11" s="15" t="str">
        <f t="shared" si="1"/>
        <v>女</v>
      </c>
      <c r="E11" s="16" t="str">
        <f>"周口师范学院"</f>
        <v>周口师范学院</v>
      </c>
      <c r="F11" s="15" t="str">
        <f t="shared" si="0"/>
        <v>本科</v>
      </c>
      <c r="G11" s="14"/>
    </row>
    <row r="12" spans="1:7" ht="36" customHeight="1">
      <c r="A12" s="12">
        <v>10</v>
      </c>
      <c r="B12" s="13" t="s">
        <v>21</v>
      </c>
      <c r="C12" s="14" t="s">
        <v>22</v>
      </c>
      <c r="D12" s="15" t="str">
        <f t="shared" si="1"/>
        <v>女</v>
      </c>
      <c r="E12" s="16" t="str">
        <f>"河南科技学院新科学院"</f>
        <v>河南科技学院新科学院</v>
      </c>
      <c r="F12" s="15" t="str">
        <f t="shared" si="0"/>
        <v>本科</v>
      </c>
      <c r="G12" s="14"/>
    </row>
    <row r="13" spans="1:7" ht="36" customHeight="1">
      <c r="A13" s="12">
        <v>11</v>
      </c>
      <c r="B13" s="13" t="s">
        <v>23</v>
      </c>
      <c r="C13" s="14" t="s">
        <v>24</v>
      </c>
      <c r="D13" s="15" t="str">
        <f>"男"</f>
        <v>男</v>
      </c>
      <c r="E13" s="16" t="str">
        <f>"华北水利水电大学"</f>
        <v>华北水利水电大学</v>
      </c>
      <c r="F13" s="15" t="str">
        <f t="shared" si="0"/>
        <v>本科</v>
      </c>
      <c r="G13" s="14"/>
    </row>
    <row r="14" spans="1:7" ht="36" customHeight="1">
      <c r="A14" s="12">
        <v>12</v>
      </c>
      <c r="B14" s="13" t="s">
        <v>25</v>
      </c>
      <c r="C14" s="14" t="s">
        <v>26</v>
      </c>
      <c r="D14" s="15" t="str">
        <f>"男"</f>
        <v>男</v>
      </c>
      <c r="E14" s="16" t="str">
        <f>"河南城建学院"</f>
        <v>河南城建学院</v>
      </c>
      <c r="F14" s="15" t="str">
        <f t="shared" si="0"/>
        <v>本科</v>
      </c>
      <c r="G14" s="14"/>
    </row>
    <row r="15" spans="1:7" ht="36" customHeight="1">
      <c r="A15" s="12">
        <v>13</v>
      </c>
      <c r="B15" s="13" t="s">
        <v>27</v>
      </c>
      <c r="C15" s="14" t="s">
        <v>28</v>
      </c>
      <c r="D15" s="15" t="str">
        <f>"女"</f>
        <v>女</v>
      </c>
      <c r="E15" s="16" t="str">
        <f>"河南科技大学"</f>
        <v>河南科技大学</v>
      </c>
      <c r="F15" s="15" t="str">
        <f t="shared" si="0"/>
        <v>本科</v>
      </c>
      <c r="G15" s="14"/>
    </row>
    <row r="16" spans="1:7" ht="36" customHeight="1">
      <c r="A16" s="12">
        <v>14</v>
      </c>
      <c r="B16" s="13" t="s">
        <v>29</v>
      </c>
      <c r="C16" s="14" t="s">
        <v>30</v>
      </c>
      <c r="D16" s="15" t="str">
        <f>"男"</f>
        <v>男</v>
      </c>
      <c r="E16" s="16" t="str">
        <f>"河南师范大学"</f>
        <v>河南师范大学</v>
      </c>
      <c r="F16" s="15" t="str">
        <f t="shared" si="0"/>
        <v>本科</v>
      </c>
      <c r="G16" s="14"/>
    </row>
    <row r="17" spans="1:7" ht="36" customHeight="1">
      <c r="A17" s="12">
        <v>15</v>
      </c>
      <c r="B17" s="13" t="s">
        <v>29</v>
      </c>
      <c r="C17" s="14" t="s">
        <v>31</v>
      </c>
      <c r="D17" s="15" t="str">
        <f>"男"</f>
        <v>男</v>
      </c>
      <c r="E17" s="16" t="str">
        <f>"周口师范学院"</f>
        <v>周口师范学院</v>
      </c>
      <c r="F17" s="15" t="str">
        <f t="shared" si="0"/>
        <v>本科</v>
      </c>
      <c r="G17" s="14"/>
    </row>
    <row r="18" spans="1:7" ht="36" customHeight="1">
      <c r="A18" s="12">
        <v>16</v>
      </c>
      <c r="B18" s="13" t="s">
        <v>32</v>
      </c>
      <c r="C18" s="14" t="s">
        <v>33</v>
      </c>
      <c r="D18" s="15" t="str">
        <f>"女"</f>
        <v>女</v>
      </c>
      <c r="E18" s="16" t="str">
        <f>"郑州铁路职业技术学院"</f>
        <v>郑州铁路职业技术学院</v>
      </c>
      <c r="F18" s="15" t="str">
        <f aca="true" t="shared" si="2" ref="F18:F27">"专科"</f>
        <v>专科</v>
      </c>
      <c r="G18" s="14"/>
    </row>
    <row r="19" spans="1:7" ht="36" customHeight="1">
      <c r="A19" s="12">
        <v>17</v>
      </c>
      <c r="B19" s="13" t="s">
        <v>32</v>
      </c>
      <c r="C19" s="14" t="s">
        <v>34</v>
      </c>
      <c r="D19" s="15" t="str">
        <f>"女"</f>
        <v>女</v>
      </c>
      <c r="E19" s="16" t="str">
        <f>"湖南科技学院"</f>
        <v>湖南科技学院</v>
      </c>
      <c r="F19" s="15" t="str">
        <f>"本科"</f>
        <v>本科</v>
      </c>
      <c r="G19" s="14"/>
    </row>
    <row r="20" spans="1:7" ht="36" customHeight="1">
      <c r="A20" s="12">
        <v>18</v>
      </c>
      <c r="B20" s="13" t="s">
        <v>35</v>
      </c>
      <c r="C20" s="14" t="s">
        <v>36</v>
      </c>
      <c r="D20" s="15" t="str">
        <f>"男"</f>
        <v>男</v>
      </c>
      <c r="E20" s="16" t="str">
        <f>"河南司法警官职业学院"</f>
        <v>河南司法警官职业学院</v>
      </c>
      <c r="F20" s="15" t="str">
        <f t="shared" si="2"/>
        <v>专科</v>
      </c>
      <c r="G20" s="14"/>
    </row>
    <row r="21" spans="1:7" ht="36" customHeight="1">
      <c r="A21" s="12">
        <v>19</v>
      </c>
      <c r="B21" s="13" t="s">
        <v>37</v>
      </c>
      <c r="C21" s="14" t="s">
        <v>38</v>
      </c>
      <c r="D21" s="15" t="str">
        <f>"女"</f>
        <v>女</v>
      </c>
      <c r="E21" s="16" t="str">
        <f>"中原工学院"</f>
        <v>中原工学院</v>
      </c>
      <c r="F21" s="15" t="str">
        <f>"本科"</f>
        <v>本科</v>
      </c>
      <c r="G21" s="14"/>
    </row>
    <row r="22" spans="1:7" ht="36" customHeight="1">
      <c r="A22" s="12">
        <v>20</v>
      </c>
      <c r="B22" s="13" t="s">
        <v>39</v>
      </c>
      <c r="C22" s="14" t="s">
        <v>40</v>
      </c>
      <c r="D22" s="15" t="str">
        <f>"女"</f>
        <v>女</v>
      </c>
      <c r="E22" s="16" t="str">
        <f>"河南工业大学"</f>
        <v>河南工业大学</v>
      </c>
      <c r="F22" s="15" t="str">
        <f>"本科"</f>
        <v>本科</v>
      </c>
      <c r="G22" s="14"/>
    </row>
    <row r="23" spans="1:7" ht="36" customHeight="1">
      <c r="A23" s="12">
        <v>21</v>
      </c>
      <c r="B23" s="13" t="s">
        <v>41</v>
      </c>
      <c r="C23" s="14" t="s">
        <v>42</v>
      </c>
      <c r="D23" s="15" t="str">
        <f>"男"</f>
        <v>男</v>
      </c>
      <c r="E23" s="16" t="str">
        <f>"河南工业职业技术学院"</f>
        <v>河南工业职业技术学院</v>
      </c>
      <c r="F23" s="15" t="str">
        <f t="shared" si="2"/>
        <v>专科</v>
      </c>
      <c r="G23" s="14"/>
    </row>
    <row r="24" spans="1:7" ht="36" customHeight="1">
      <c r="A24" s="12">
        <v>22</v>
      </c>
      <c r="B24" s="13" t="s">
        <v>43</v>
      </c>
      <c r="C24" s="14" t="s">
        <v>44</v>
      </c>
      <c r="D24" s="15" t="str">
        <f>"男"</f>
        <v>男</v>
      </c>
      <c r="E24" s="16" t="str">
        <f>"上海健康医学院"</f>
        <v>上海健康医学院</v>
      </c>
      <c r="F24" s="15" t="str">
        <f t="shared" si="2"/>
        <v>专科</v>
      </c>
      <c r="G24" s="14"/>
    </row>
    <row r="25" spans="1:7" ht="36" customHeight="1">
      <c r="A25" s="12">
        <v>23</v>
      </c>
      <c r="B25" s="13" t="s">
        <v>45</v>
      </c>
      <c r="C25" s="14" t="s">
        <v>46</v>
      </c>
      <c r="D25" s="15" t="str">
        <f>"女"</f>
        <v>女</v>
      </c>
      <c r="E25" s="16" t="str">
        <f>"开封大学"</f>
        <v>开封大学</v>
      </c>
      <c r="F25" s="15" t="str">
        <f t="shared" si="2"/>
        <v>专科</v>
      </c>
      <c r="G25" s="14"/>
    </row>
    <row r="26" spans="1:7" ht="36" customHeight="1">
      <c r="A26" s="12">
        <v>24</v>
      </c>
      <c r="B26" s="13" t="s">
        <v>47</v>
      </c>
      <c r="C26" s="14" t="s">
        <v>48</v>
      </c>
      <c r="D26" s="15" t="str">
        <f>"男"</f>
        <v>男</v>
      </c>
      <c r="E26" s="16" t="str">
        <f>"潍坊工程职业学院"</f>
        <v>潍坊工程职业学院</v>
      </c>
      <c r="F26" s="15" t="str">
        <f t="shared" si="2"/>
        <v>专科</v>
      </c>
      <c r="G26" s="14"/>
    </row>
    <row r="27" spans="1:7" ht="36" customHeight="1">
      <c r="A27" s="12">
        <v>25</v>
      </c>
      <c r="B27" s="13" t="s">
        <v>47</v>
      </c>
      <c r="C27" s="14" t="s">
        <v>49</v>
      </c>
      <c r="D27" s="15" t="str">
        <f>"男"</f>
        <v>男</v>
      </c>
      <c r="E27" s="16" t="str">
        <f>"郑州华信学院"</f>
        <v>郑州华信学院</v>
      </c>
      <c r="F27" s="15" t="str">
        <f t="shared" si="2"/>
        <v>专科</v>
      </c>
      <c r="G27" s="14"/>
    </row>
    <row r="28" spans="1:7" ht="36" customHeight="1">
      <c r="A28" s="12">
        <v>26</v>
      </c>
      <c r="B28" s="13" t="s">
        <v>47</v>
      </c>
      <c r="C28" s="14" t="s">
        <v>50</v>
      </c>
      <c r="D28" s="15" t="str">
        <f>"男"</f>
        <v>男</v>
      </c>
      <c r="E28" s="16" t="str">
        <f>"河南科技学院新科学院"</f>
        <v>河南科技学院新科学院</v>
      </c>
      <c r="F28" s="15" t="str">
        <f aca="true" t="shared" si="3" ref="F28:F34">"本科"</f>
        <v>本科</v>
      </c>
      <c r="G28" s="14"/>
    </row>
    <row r="29" spans="1:7" ht="36" customHeight="1">
      <c r="A29" s="12">
        <v>27</v>
      </c>
      <c r="B29" s="13" t="s">
        <v>51</v>
      </c>
      <c r="C29" s="14" t="s">
        <v>52</v>
      </c>
      <c r="D29" s="15" t="str">
        <f>"男"</f>
        <v>男</v>
      </c>
      <c r="E29" s="16" t="str">
        <f>"西安外事学院"</f>
        <v>西安外事学院</v>
      </c>
      <c r="F29" s="15" t="str">
        <f>"专科"</f>
        <v>专科</v>
      </c>
      <c r="G29" s="14"/>
    </row>
    <row r="30" spans="1:7" ht="36" customHeight="1">
      <c r="A30" s="12">
        <v>28</v>
      </c>
      <c r="B30" s="13" t="s">
        <v>53</v>
      </c>
      <c r="C30" s="14" t="s">
        <v>54</v>
      </c>
      <c r="D30" s="15" t="str">
        <f>"女"</f>
        <v>女</v>
      </c>
      <c r="E30" s="16" t="str">
        <f>"浙江建设职业技术学院"</f>
        <v>浙江建设职业技术学院</v>
      </c>
      <c r="F30" s="15" t="str">
        <f>"专科"</f>
        <v>专科</v>
      </c>
      <c r="G30" s="14"/>
    </row>
    <row r="31" spans="1:7" ht="36" customHeight="1">
      <c r="A31" s="12">
        <v>29</v>
      </c>
      <c r="B31" s="13" t="s">
        <v>53</v>
      </c>
      <c r="C31" s="14" t="s">
        <v>55</v>
      </c>
      <c r="D31" s="15" t="str">
        <f>"女"</f>
        <v>女</v>
      </c>
      <c r="E31" s="16" t="str">
        <f>"郑州黄河护理职业学院"</f>
        <v>郑州黄河护理职业学院</v>
      </c>
      <c r="F31" s="15" t="str">
        <f>"专科"</f>
        <v>专科</v>
      </c>
      <c r="G31" s="14"/>
    </row>
    <row r="32" spans="1:7" ht="36" customHeight="1">
      <c r="A32" s="12">
        <v>30</v>
      </c>
      <c r="B32" s="13" t="s">
        <v>56</v>
      </c>
      <c r="C32" s="14" t="s">
        <v>57</v>
      </c>
      <c r="D32" s="15" t="str">
        <f aca="true" t="shared" si="4" ref="D32:D38">"男"</f>
        <v>男</v>
      </c>
      <c r="E32" s="16" t="s">
        <v>58</v>
      </c>
      <c r="F32" s="15" t="str">
        <f t="shared" si="3"/>
        <v>本科</v>
      </c>
      <c r="G32" s="14"/>
    </row>
    <row r="33" spans="1:7" ht="36" customHeight="1">
      <c r="A33" s="12">
        <v>31</v>
      </c>
      <c r="B33" s="13" t="s">
        <v>56</v>
      </c>
      <c r="C33" s="14" t="s">
        <v>59</v>
      </c>
      <c r="D33" s="15" t="str">
        <f t="shared" si="4"/>
        <v>男</v>
      </c>
      <c r="E33" s="16" t="str">
        <f>"海南大学"</f>
        <v>海南大学</v>
      </c>
      <c r="F33" s="15" t="str">
        <f t="shared" si="3"/>
        <v>本科</v>
      </c>
      <c r="G33" s="14"/>
    </row>
    <row r="34" spans="1:7" ht="36" customHeight="1">
      <c r="A34" s="12">
        <v>32</v>
      </c>
      <c r="B34" s="13" t="s">
        <v>56</v>
      </c>
      <c r="C34" s="14" t="s">
        <v>60</v>
      </c>
      <c r="D34" s="15" t="str">
        <f>"女"</f>
        <v>女</v>
      </c>
      <c r="E34" s="16" t="str">
        <f>"河南科技大学"</f>
        <v>河南科技大学</v>
      </c>
      <c r="F34" s="15" t="str">
        <f t="shared" si="3"/>
        <v>本科</v>
      </c>
      <c r="G34" s="14"/>
    </row>
    <row r="35" spans="1:7" ht="36" customHeight="1">
      <c r="A35" s="12">
        <v>33</v>
      </c>
      <c r="B35" s="13" t="s">
        <v>56</v>
      </c>
      <c r="C35" s="14" t="s">
        <v>61</v>
      </c>
      <c r="D35" s="15" t="str">
        <f t="shared" si="4"/>
        <v>男</v>
      </c>
      <c r="E35" s="16" t="str">
        <f>"南阳农业职业学院"</f>
        <v>南阳农业职业学院</v>
      </c>
      <c r="F35" s="15" t="str">
        <f>"专科"</f>
        <v>专科</v>
      </c>
      <c r="G35" s="14"/>
    </row>
    <row r="36" spans="1:7" ht="36" customHeight="1">
      <c r="A36" s="12">
        <v>34</v>
      </c>
      <c r="B36" s="13" t="s">
        <v>56</v>
      </c>
      <c r="C36" s="14" t="s">
        <v>62</v>
      </c>
      <c r="D36" s="15" t="str">
        <f t="shared" si="4"/>
        <v>男</v>
      </c>
      <c r="E36" s="16" t="str">
        <f>"石家庄工程职业学院"</f>
        <v>石家庄工程职业学院</v>
      </c>
      <c r="F36" s="15" t="str">
        <f>"专科"</f>
        <v>专科</v>
      </c>
      <c r="G36" s="14"/>
    </row>
    <row r="37" spans="1:7" ht="36" customHeight="1">
      <c r="A37" s="12">
        <v>35</v>
      </c>
      <c r="B37" s="13" t="s">
        <v>63</v>
      </c>
      <c r="C37" s="14" t="s">
        <v>64</v>
      </c>
      <c r="D37" s="15" t="str">
        <f t="shared" si="4"/>
        <v>男</v>
      </c>
      <c r="E37" s="16" t="str">
        <f>"河南理工大学万方科技学院"</f>
        <v>河南理工大学万方科技学院</v>
      </c>
      <c r="F37" s="15" t="str">
        <f>"专科"</f>
        <v>专科</v>
      </c>
      <c r="G37" s="14"/>
    </row>
    <row r="38" spans="1:7" ht="36" customHeight="1">
      <c r="A38" s="12">
        <v>36</v>
      </c>
      <c r="B38" s="13" t="s">
        <v>63</v>
      </c>
      <c r="C38" s="14" t="s">
        <v>65</v>
      </c>
      <c r="D38" s="15" t="str">
        <f t="shared" si="4"/>
        <v>男</v>
      </c>
      <c r="E38" s="16" t="str">
        <f>"南阳师范学院"</f>
        <v>南阳师范学院</v>
      </c>
      <c r="F38" s="15" t="str">
        <f aca="true" t="shared" si="5" ref="F38:F49">"本科"</f>
        <v>本科</v>
      </c>
      <c r="G38" s="14"/>
    </row>
    <row r="39" spans="1:7" ht="36" customHeight="1">
      <c r="A39" s="12">
        <v>37</v>
      </c>
      <c r="B39" s="13" t="s">
        <v>63</v>
      </c>
      <c r="C39" s="14" t="s">
        <v>66</v>
      </c>
      <c r="D39" s="15" t="str">
        <f>"女"</f>
        <v>女</v>
      </c>
      <c r="E39" s="16" t="str">
        <f>"南阳师范学院"</f>
        <v>南阳师范学院</v>
      </c>
      <c r="F39" s="15" t="str">
        <f>"专科"</f>
        <v>专科</v>
      </c>
      <c r="G39" s="14"/>
    </row>
    <row r="40" spans="1:7" ht="36" customHeight="1">
      <c r="A40" s="12">
        <v>38</v>
      </c>
      <c r="B40" s="13" t="s">
        <v>67</v>
      </c>
      <c r="C40" s="14" t="s">
        <v>68</v>
      </c>
      <c r="D40" s="15" t="str">
        <f>"男"</f>
        <v>男</v>
      </c>
      <c r="E40" s="16" t="str">
        <f>"沈阳农业大学科学技术学院"</f>
        <v>沈阳农业大学科学技术学院</v>
      </c>
      <c r="F40" s="15" t="str">
        <f t="shared" si="5"/>
        <v>本科</v>
      </c>
      <c r="G40" s="14"/>
    </row>
    <row r="41" spans="1:7" ht="36" customHeight="1">
      <c r="A41" s="12">
        <v>39</v>
      </c>
      <c r="B41" s="13" t="s">
        <v>69</v>
      </c>
      <c r="C41" s="14" t="s">
        <v>70</v>
      </c>
      <c r="D41" s="15" t="str">
        <f>"男"</f>
        <v>男</v>
      </c>
      <c r="E41" s="16" t="str">
        <f>"平顶山学院"</f>
        <v>平顶山学院</v>
      </c>
      <c r="F41" s="15" t="str">
        <f>"专科"</f>
        <v>专科</v>
      </c>
      <c r="G41" s="14"/>
    </row>
    <row r="42" spans="1:7" ht="36" customHeight="1">
      <c r="A42" s="12">
        <v>40</v>
      </c>
      <c r="B42" s="13" t="s">
        <v>71</v>
      </c>
      <c r="C42" s="14" t="s">
        <v>72</v>
      </c>
      <c r="D42" s="15" t="str">
        <f>"男"</f>
        <v>男</v>
      </c>
      <c r="E42" s="16" t="str">
        <f>"新乡医学院三全学院"</f>
        <v>新乡医学院三全学院</v>
      </c>
      <c r="F42" s="15" t="str">
        <f t="shared" si="5"/>
        <v>本科</v>
      </c>
      <c r="G42" s="14"/>
    </row>
    <row r="43" spans="1:7" ht="36" customHeight="1">
      <c r="A43" s="12">
        <v>41</v>
      </c>
      <c r="B43" s="13" t="s">
        <v>73</v>
      </c>
      <c r="C43" s="14" t="s">
        <v>74</v>
      </c>
      <c r="D43" s="15" t="str">
        <f>"女"</f>
        <v>女</v>
      </c>
      <c r="E43" s="16" t="str">
        <f>"河南理工大学"</f>
        <v>河南理工大学</v>
      </c>
      <c r="F43" s="15" t="str">
        <f t="shared" si="5"/>
        <v>本科</v>
      </c>
      <c r="G43" s="14"/>
    </row>
    <row r="44" spans="1:7" ht="36" customHeight="1">
      <c r="A44" s="12">
        <v>42</v>
      </c>
      <c r="B44" s="13" t="s">
        <v>75</v>
      </c>
      <c r="C44" s="14" t="s">
        <v>76</v>
      </c>
      <c r="D44" s="15" t="str">
        <f>"男"</f>
        <v>男</v>
      </c>
      <c r="E44" s="16" t="str">
        <f>"兰州大学"</f>
        <v>兰州大学</v>
      </c>
      <c r="F44" s="15" t="str">
        <f t="shared" si="5"/>
        <v>本科</v>
      </c>
      <c r="G44" s="14"/>
    </row>
    <row r="45" spans="1:7" ht="36" customHeight="1">
      <c r="A45" s="12">
        <v>43</v>
      </c>
      <c r="B45" s="13" t="s">
        <v>77</v>
      </c>
      <c r="C45" s="14" t="s">
        <v>78</v>
      </c>
      <c r="D45" s="15" t="str">
        <f>"男"</f>
        <v>男</v>
      </c>
      <c r="E45" s="16" t="str">
        <f>"郑州财经学院"</f>
        <v>郑州财经学院</v>
      </c>
      <c r="F45" s="15" t="str">
        <f t="shared" si="5"/>
        <v>本科</v>
      </c>
      <c r="G45" s="14"/>
    </row>
    <row r="46" spans="1:7" ht="36" customHeight="1">
      <c r="A46" s="12">
        <v>44</v>
      </c>
      <c r="B46" s="13" t="s">
        <v>77</v>
      </c>
      <c r="C46" s="14" t="s">
        <v>79</v>
      </c>
      <c r="D46" s="15" t="str">
        <f>"男"</f>
        <v>男</v>
      </c>
      <c r="E46" s="16" t="str">
        <f>"郑州商学院"</f>
        <v>郑州商学院</v>
      </c>
      <c r="F46" s="15" t="str">
        <f t="shared" si="5"/>
        <v>本科</v>
      </c>
      <c r="G46" s="14"/>
    </row>
    <row r="47" spans="1:7" ht="36" customHeight="1">
      <c r="A47" s="12">
        <v>45</v>
      </c>
      <c r="B47" s="13" t="s">
        <v>80</v>
      </c>
      <c r="C47" s="14" t="s">
        <v>81</v>
      </c>
      <c r="D47" s="15" t="str">
        <f>"女"</f>
        <v>女</v>
      </c>
      <c r="E47" s="16" t="str">
        <f>"郑州大学"</f>
        <v>郑州大学</v>
      </c>
      <c r="F47" s="15" t="str">
        <f t="shared" si="5"/>
        <v>本科</v>
      </c>
      <c r="G47" s="14"/>
    </row>
    <row r="48" spans="1:7" ht="36" customHeight="1">
      <c r="A48" s="12">
        <v>46</v>
      </c>
      <c r="B48" s="13" t="s">
        <v>80</v>
      </c>
      <c r="C48" s="14" t="s">
        <v>82</v>
      </c>
      <c r="D48" s="15" t="str">
        <f>"男"</f>
        <v>男</v>
      </c>
      <c r="E48" s="16" t="str">
        <f>"郑州工商学院"</f>
        <v>郑州工商学院</v>
      </c>
      <c r="F48" s="15" t="str">
        <f t="shared" si="5"/>
        <v>本科</v>
      </c>
      <c r="G48" s="14"/>
    </row>
    <row r="49" spans="1:7" ht="36" customHeight="1">
      <c r="A49" s="12">
        <v>47</v>
      </c>
      <c r="B49" s="13" t="s">
        <v>83</v>
      </c>
      <c r="C49" s="14" t="s">
        <v>84</v>
      </c>
      <c r="D49" s="15" t="str">
        <f>"男"</f>
        <v>男</v>
      </c>
      <c r="E49" s="16" t="str">
        <f>"河南工业大学"</f>
        <v>河南工业大学</v>
      </c>
      <c r="F49" s="15" t="str">
        <f t="shared" si="5"/>
        <v>本科</v>
      </c>
      <c r="G49" s="14"/>
    </row>
    <row r="50" spans="1:7" ht="36" customHeight="1">
      <c r="A50" s="12">
        <v>48</v>
      </c>
      <c r="B50" s="13" t="s">
        <v>85</v>
      </c>
      <c r="C50" s="14" t="s">
        <v>86</v>
      </c>
      <c r="D50" s="15" t="str">
        <f>"男"</f>
        <v>男</v>
      </c>
      <c r="E50" s="16" t="str">
        <f>"华北水利水电大学"</f>
        <v>华北水利水电大学</v>
      </c>
      <c r="F50" s="15" t="str">
        <f>"专科"</f>
        <v>专科</v>
      </c>
      <c r="G50" s="14"/>
    </row>
    <row r="51" spans="1:7" ht="36" customHeight="1">
      <c r="A51" s="12">
        <v>49</v>
      </c>
      <c r="B51" s="13" t="s">
        <v>85</v>
      </c>
      <c r="C51" s="14" t="s">
        <v>87</v>
      </c>
      <c r="D51" s="15" t="str">
        <f>"男"</f>
        <v>男</v>
      </c>
      <c r="E51" s="16" t="str">
        <f>"河南工业职业技术学院"</f>
        <v>河南工业职业技术学院</v>
      </c>
      <c r="F51" s="15" t="str">
        <f>"专科"</f>
        <v>专科</v>
      </c>
      <c r="G51" s="14"/>
    </row>
    <row r="52" spans="1:7" ht="36" customHeight="1">
      <c r="A52" s="12">
        <v>50</v>
      </c>
      <c r="B52" s="13" t="s">
        <v>88</v>
      </c>
      <c r="C52" s="14" t="s">
        <v>89</v>
      </c>
      <c r="D52" s="15" t="str">
        <f>"男"</f>
        <v>男</v>
      </c>
      <c r="E52" s="16" t="str">
        <f>"郑州大学"</f>
        <v>郑州大学</v>
      </c>
      <c r="F52" s="15" t="str">
        <f aca="true" t="shared" si="6" ref="F52:F62">"本科"</f>
        <v>本科</v>
      </c>
      <c r="G52" s="14"/>
    </row>
    <row r="53" spans="1:7" ht="36" customHeight="1">
      <c r="A53" s="12">
        <v>51</v>
      </c>
      <c r="B53" s="13" t="s">
        <v>90</v>
      </c>
      <c r="C53" s="14" t="s">
        <v>91</v>
      </c>
      <c r="D53" s="15" t="str">
        <f>"女"</f>
        <v>女</v>
      </c>
      <c r="E53" s="16" t="str">
        <f>"河南财经政法大学"</f>
        <v>河南财经政法大学</v>
      </c>
      <c r="F53" s="15" t="str">
        <f t="shared" si="6"/>
        <v>本科</v>
      </c>
      <c r="G53" s="14"/>
    </row>
    <row r="54" spans="1:7" ht="36" customHeight="1">
      <c r="A54" s="12">
        <v>52</v>
      </c>
      <c r="B54" s="13" t="s">
        <v>92</v>
      </c>
      <c r="C54" s="14" t="s">
        <v>93</v>
      </c>
      <c r="D54" s="15" t="str">
        <f>"女"</f>
        <v>女</v>
      </c>
      <c r="E54" s="16" t="str">
        <f>"安阳师范学院"</f>
        <v>安阳师范学院</v>
      </c>
      <c r="F54" s="15" t="str">
        <f t="shared" si="6"/>
        <v>本科</v>
      </c>
      <c r="G54" s="14"/>
    </row>
    <row r="55" spans="1:7" ht="36" customHeight="1">
      <c r="A55" s="12">
        <v>53</v>
      </c>
      <c r="B55" s="13" t="s">
        <v>92</v>
      </c>
      <c r="C55" s="14" t="s">
        <v>94</v>
      </c>
      <c r="D55" s="15" t="str">
        <f>"男"</f>
        <v>男</v>
      </c>
      <c r="E55" s="16" t="str">
        <f>"南阳理工学院"</f>
        <v>南阳理工学院</v>
      </c>
      <c r="F55" s="15" t="str">
        <f t="shared" si="6"/>
        <v>本科</v>
      </c>
      <c r="G55" s="14"/>
    </row>
    <row r="56" spans="1:7" ht="36" customHeight="1">
      <c r="A56" s="12">
        <v>54</v>
      </c>
      <c r="B56" s="13" t="s">
        <v>95</v>
      </c>
      <c r="C56" s="14" t="s">
        <v>96</v>
      </c>
      <c r="D56" s="15" t="str">
        <f>"女"</f>
        <v>女</v>
      </c>
      <c r="E56" s="16" t="str">
        <f>"郑州轻工业学院"</f>
        <v>郑州轻工业学院</v>
      </c>
      <c r="F56" s="15" t="str">
        <f t="shared" si="6"/>
        <v>本科</v>
      </c>
      <c r="G56" s="14"/>
    </row>
    <row r="57" spans="1:7" ht="36" customHeight="1">
      <c r="A57" s="12">
        <v>55</v>
      </c>
      <c r="B57" s="13" t="s">
        <v>95</v>
      </c>
      <c r="C57" s="14" t="s">
        <v>97</v>
      </c>
      <c r="D57" s="15" t="str">
        <f>"男"</f>
        <v>男</v>
      </c>
      <c r="E57" s="16" t="str">
        <f>"河南师范大学"</f>
        <v>河南师范大学</v>
      </c>
      <c r="F57" s="15" t="str">
        <f t="shared" si="6"/>
        <v>本科</v>
      </c>
      <c r="G57" s="14"/>
    </row>
    <row r="58" spans="1:7" ht="36" customHeight="1">
      <c r="A58" s="12">
        <v>56</v>
      </c>
      <c r="B58" s="13" t="s">
        <v>98</v>
      </c>
      <c r="C58" s="14" t="s">
        <v>99</v>
      </c>
      <c r="D58" s="15" t="str">
        <f aca="true" t="shared" si="7" ref="D58:D64">"女"</f>
        <v>女</v>
      </c>
      <c r="E58" s="16" t="str">
        <f>"河南师范大学新联学院"</f>
        <v>河南师范大学新联学院</v>
      </c>
      <c r="F58" s="15" t="str">
        <f t="shared" si="6"/>
        <v>本科</v>
      </c>
      <c r="G58" s="14"/>
    </row>
    <row r="59" spans="1:7" ht="36" customHeight="1">
      <c r="A59" s="12">
        <v>57</v>
      </c>
      <c r="B59" s="13" t="s">
        <v>98</v>
      </c>
      <c r="C59" s="14" t="s">
        <v>100</v>
      </c>
      <c r="D59" s="15" t="str">
        <f>"男"</f>
        <v>男</v>
      </c>
      <c r="E59" s="16" t="str">
        <f>"河南城建学院"</f>
        <v>河南城建学院</v>
      </c>
      <c r="F59" s="15" t="str">
        <f t="shared" si="6"/>
        <v>本科</v>
      </c>
      <c r="G59" s="14"/>
    </row>
    <row r="60" spans="1:7" ht="36" customHeight="1">
      <c r="A60" s="12">
        <v>58</v>
      </c>
      <c r="B60" s="13" t="s">
        <v>101</v>
      </c>
      <c r="C60" s="14" t="s">
        <v>102</v>
      </c>
      <c r="D60" s="15" t="str">
        <f t="shared" si="7"/>
        <v>女</v>
      </c>
      <c r="E60" s="16" t="str">
        <f>"河南农业大学"</f>
        <v>河南农业大学</v>
      </c>
      <c r="F60" s="15" t="str">
        <f t="shared" si="6"/>
        <v>本科</v>
      </c>
      <c r="G60" s="14"/>
    </row>
    <row r="61" spans="1:7" ht="36" customHeight="1">
      <c r="A61" s="12">
        <v>59</v>
      </c>
      <c r="B61" s="13" t="s">
        <v>103</v>
      </c>
      <c r="C61" s="14" t="s">
        <v>104</v>
      </c>
      <c r="D61" s="15" t="str">
        <f t="shared" si="7"/>
        <v>女</v>
      </c>
      <c r="E61" s="16" t="str">
        <f>"中央司法警官学院"</f>
        <v>中央司法警官学院</v>
      </c>
      <c r="F61" s="15" t="str">
        <f t="shared" si="6"/>
        <v>本科</v>
      </c>
      <c r="G61" s="14"/>
    </row>
    <row r="62" spans="1:7" ht="36" customHeight="1">
      <c r="A62" s="12">
        <v>60</v>
      </c>
      <c r="B62" s="13" t="s">
        <v>105</v>
      </c>
      <c r="C62" s="14" t="s">
        <v>106</v>
      </c>
      <c r="D62" s="15" t="str">
        <f t="shared" si="7"/>
        <v>女</v>
      </c>
      <c r="E62" s="16" t="str">
        <f>"河南财经政法大学"</f>
        <v>河南财经政法大学</v>
      </c>
      <c r="F62" s="15" t="str">
        <f t="shared" si="6"/>
        <v>本科</v>
      </c>
      <c r="G62" s="14"/>
    </row>
    <row r="63" spans="1:7" ht="36" customHeight="1">
      <c r="A63" s="12">
        <v>61</v>
      </c>
      <c r="B63" s="13" t="s">
        <v>107</v>
      </c>
      <c r="C63" s="14" t="s">
        <v>108</v>
      </c>
      <c r="D63" s="15" t="str">
        <f t="shared" si="7"/>
        <v>女</v>
      </c>
      <c r="E63" s="16" t="str">
        <f>"白俄罗斯国立经济大学"</f>
        <v>白俄罗斯国立经济大学</v>
      </c>
      <c r="F63" s="15" t="str">
        <f>"硕士研究生"</f>
        <v>硕士研究生</v>
      </c>
      <c r="G63" s="14"/>
    </row>
    <row r="64" spans="1:7" ht="36" customHeight="1">
      <c r="A64" s="12">
        <v>62</v>
      </c>
      <c r="B64" s="13" t="s">
        <v>109</v>
      </c>
      <c r="C64" s="14" t="s">
        <v>110</v>
      </c>
      <c r="D64" s="15" t="str">
        <f t="shared" si="7"/>
        <v>女</v>
      </c>
      <c r="E64" s="16" t="str">
        <f>"河南农业大学"</f>
        <v>河南农业大学</v>
      </c>
      <c r="F64" s="15" t="str">
        <f aca="true" t="shared" si="8" ref="F64:F72">"本科"</f>
        <v>本科</v>
      </c>
      <c r="G64" s="14"/>
    </row>
    <row r="65" spans="1:7" ht="36" customHeight="1">
      <c r="A65" s="12">
        <v>63</v>
      </c>
      <c r="B65" s="13" t="s">
        <v>109</v>
      </c>
      <c r="C65" s="14" t="s">
        <v>111</v>
      </c>
      <c r="D65" s="15" t="str">
        <f>"男"</f>
        <v>男</v>
      </c>
      <c r="E65" s="16" t="str">
        <f>"河南科技大学"</f>
        <v>河南科技大学</v>
      </c>
      <c r="F65" s="15" t="str">
        <f t="shared" si="8"/>
        <v>本科</v>
      </c>
      <c r="G65" s="14"/>
    </row>
    <row r="66" spans="1:7" ht="36" customHeight="1">
      <c r="A66" s="12">
        <v>64</v>
      </c>
      <c r="B66" s="13" t="s">
        <v>112</v>
      </c>
      <c r="C66" s="14" t="s">
        <v>113</v>
      </c>
      <c r="D66" s="15" t="str">
        <f>"男"</f>
        <v>男</v>
      </c>
      <c r="E66" s="16" t="s">
        <v>114</v>
      </c>
      <c r="F66" s="15" t="str">
        <f>"硕士研究生"</f>
        <v>硕士研究生</v>
      </c>
      <c r="G66" s="14"/>
    </row>
    <row r="67" spans="1:7" ht="36" customHeight="1">
      <c r="A67" s="12">
        <v>65</v>
      </c>
      <c r="B67" s="13" t="s">
        <v>112</v>
      </c>
      <c r="C67" s="14" t="s">
        <v>115</v>
      </c>
      <c r="D67" s="15" t="str">
        <f>"男"</f>
        <v>男</v>
      </c>
      <c r="E67" s="16" t="str">
        <f>"河南工业贸易职业学院"</f>
        <v>河南工业贸易职业学院</v>
      </c>
      <c r="F67" s="15" t="str">
        <f>"专科"</f>
        <v>专科</v>
      </c>
      <c r="G67" s="14"/>
    </row>
    <row r="68" spans="1:7" ht="36" customHeight="1">
      <c r="A68" s="12">
        <v>66</v>
      </c>
      <c r="B68" s="13" t="s">
        <v>116</v>
      </c>
      <c r="C68" s="14" t="s">
        <v>117</v>
      </c>
      <c r="D68" s="15" t="str">
        <f>"男"</f>
        <v>男</v>
      </c>
      <c r="E68" s="16" t="str">
        <f>"河南交通职业技术学院"</f>
        <v>河南交通职业技术学院</v>
      </c>
      <c r="F68" s="15" t="str">
        <f>"专科"</f>
        <v>专科</v>
      </c>
      <c r="G68" s="14"/>
    </row>
    <row r="69" spans="1:7" ht="36" customHeight="1">
      <c r="A69" s="12">
        <v>67</v>
      </c>
      <c r="B69" s="13" t="s">
        <v>118</v>
      </c>
      <c r="C69" s="14" t="s">
        <v>119</v>
      </c>
      <c r="D69" s="15" t="str">
        <f aca="true" t="shared" si="9" ref="D69:D74">"女"</f>
        <v>女</v>
      </c>
      <c r="E69" s="16" t="str">
        <f>"洛阳师范学院"</f>
        <v>洛阳师范学院</v>
      </c>
      <c r="F69" s="15" t="str">
        <f t="shared" si="8"/>
        <v>本科</v>
      </c>
      <c r="G69" s="14"/>
    </row>
    <row r="70" spans="1:7" ht="36" customHeight="1">
      <c r="A70" s="12">
        <v>68</v>
      </c>
      <c r="B70" s="13" t="s">
        <v>120</v>
      </c>
      <c r="C70" s="14" t="s">
        <v>121</v>
      </c>
      <c r="D70" s="15" t="str">
        <f aca="true" t="shared" si="10" ref="D70:D77">"男"</f>
        <v>男</v>
      </c>
      <c r="E70" s="16" t="str">
        <f>"华北水利水电大学"</f>
        <v>华北水利水电大学</v>
      </c>
      <c r="F70" s="15" t="str">
        <f t="shared" si="8"/>
        <v>本科</v>
      </c>
      <c r="G70" s="14"/>
    </row>
    <row r="71" spans="1:7" ht="36" customHeight="1">
      <c r="A71" s="12">
        <v>69</v>
      </c>
      <c r="B71" s="13" t="s">
        <v>122</v>
      </c>
      <c r="C71" s="14" t="s">
        <v>123</v>
      </c>
      <c r="D71" s="15" t="str">
        <f t="shared" si="10"/>
        <v>男</v>
      </c>
      <c r="E71" s="16" t="str">
        <f>"河南工业大学"</f>
        <v>河南工业大学</v>
      </c>
      <c r="F71" s="15" t="str">
        <f t="shared" si="8"/>
        <v>本科</v>
      </c>
      <c r="G71" s="14"/>
    </row>
    <row r="72" spans="1:7" ht="36" customHeight="1">
      <c r="A72" s="12">
        <v>70</v>
      </c>
      <c r="B72" s="13" t="s">
        <v>124</v>
      </c>
      <c r="C72" s="14" t="s">
        <v>125</v>
      </c>
      <c r="D72" s="15" t="str">
        <f t="shared" si="9"/>
        <v>女</v>
      </c>
      <c r="E72" s="16" t="str">
        <f>"郑州大学"</f>
        <v>郑州大学</v>
      </c>
      <c r="F72" s="15" t="str">
        <f t="shared" si="8"/>
        <v>本科</v>
      </c>
      <c r="G72" s="14"/>
    </row>
    <row r="73" spans="1:7" ht="36" customHeight="1">
      <c r="A73" s="12">
        <v>71</v>
      </c>
      <c r="B73" s="13" t="s">
        <v>126</v>
      </c>
      <c r="C73" s="14" t="s">
        <v>127</v>
      </c>
      <c r="D73" s="15" t="str">
        <f t="shared" si="9"/>
        <v>女</v>
      </c>
      <c r="E73" s="16" t="str">
        <f>"郑州大学"</f>
        <v>郑州大学</v>
      </c>
      <c r="F73" s="15" t="str">
        <f>"硕士研究生"</f>
        <v>硕士研究生</v>
      </c>
      <c r="G73" s="14"/>
    </row>
    <row r="74" spans="1:7" ht="36" customHeight="1">
      <c r="A74" s="12">
        <v>72</v>
      </c>
      <c r="B74" s="13" t="s">
        <v>128</v>
      </c>
      <c r="C74" s="14" t="s">
        <v>129</v>
      </c>
      <c r="D74" s="15" t="str">
        <f t="shared" si="9"/>
        <v>女</v>
      </c>
      <c r="E74" s="16" t="str">
        <f>"郑州大学"</f>
        <v>郑州大学</v>
      </c>
      <c r="F74" s="15" t="str">
        <f>"本科"</f>
        <v>本科</v>
      </c>
      <c r="G74" s="14"/>
    </row>
    <row r="75" spans="1:7" ht="36" customHeight="1">
      <c r="A75" s="12">
        <v>73</v>
      </c>
      <c r="B75" s="13" t="s">
        <v>130</v>
      </c>
      <c r="C75" s="14" t="s">
        <v>131</v>
      </c>
      <c r="D75" s="15" t="str">
        <f t="shared" si="10"/>
        <v>男</v>
      </c>
      <c r="E75" s="16" t="str">
        <f>"郑州升达经贸管理学院"</f>
        <v>郑州升达经贸管理学院</v>
      </c>
      <c r="F75" s="15" t="str">
        <f>"本科"</f>
        <v>本科</v>
      </c>
      <c r="G75" s="14"/>
    </row>
    <row r="76" spans="1:7" ht="36" customHeight="1">
      <c r="A76" s="12">
        <v>74</v>
      </c>
      <c r="B76" s="13" t="s">
        <v>132</v>
      </c>
      <c r="C76" s="14" t="s">
        <v>133</v>
      </c>
      <c r="D76" s="15" t="str">
        <f t="shared" si="10"/>
        <v>男</v>
      </c>
      <c r="E76" s="16" t="str">
        <f>"湖北大学"</f>
        <v>湖北大学</v>
      </c>
      <c r="F76" s="15" t="str">
        <f>"本科"</f>
        <v>本科</v>
      </c>
      <c r="G76" s="14"/>
    </row>
    <row r="77" spans="1:7" ht="36" customHeight="1">
      <c r="A77" s="12">
        <v>75</v>
      </c>
      <c r="B77" s="13" t="s">
        <v>134</v>
      </c>
      <c r="C77" s="14" t="s">
        <v>135</v>
      </c>
      <c r="D77" s="15" t="str">
        <f t="shared" si="10"/>
        <v>男</v>
      </c>
      <c r="E77" s="16" t="str">
        <f>"安徽工程大学"</f>
        <v>安徽工程大学</v>
      </c>
      <c r="F77" s="15" t="str">
        <f>"本科"</f>
        <v>本科</v>
      </c>
      <c r="G77" s="14"/>
    </row>
    <row r="78" spans="1:7" ht="36" customHeight="1">
      <c r="A78" s="12">
        <v>76</v>
      </c>
      <c r="B78" s="13" t="s">
        <v>136</v>
      </c>
      <c r="C78" s="14" t="s">
        <v>137</v>
      </c>
      <c r="D78" s="15" t="str">
        <f>"女"</f>
        <v>女</v>
      </c>
      <c r="E78" s="16" t="str">
        <f>"郑州轻工业大学"</f>
        <v>郑州轻工业大学</v>
      </c>
      <c r="F78" s="15" t="str">
        <f>"本科"</f>
        <v>本科</v>
      </c>
      <c r="G78" s="14"/>
    </row>
    <row r="79" spans="1:7" ht="36" customHeight="1">
      <c r="A79" s="12">
        <v>77</v>
      </c>
      <c r="B79" s="13" t="s">
        <v>138</v>
      </c>
      <c r="C79" s="14" t="s">
        <v>139</v>
      </c>
      <c r="D79" s="15" t="str">
        <f>"女"</f>
        <v>女</v>
      </c>
      <c r="E79" s="16" t="str">
        <f>"云南大学"</f>
        <v>云南大学</v>
      </c>
      <c r="F79" s="15" t="str">
        <f>"硕士研究生"</f>
        <v>硕士研究生</v>
      </c>
      <c r="G79" s="14"/>
    </row>
    <row r="80" spans="1:7" ht="36" customHeight="1">
      <c r="A80" s="12">
        <v>78</v>
      </c>
      <c r="B80" s="13" t="s">
        <v>140</v>
      </c>
      <c r="C80" s="14" t="s">
        <v>141</v>
      </c>
      <c r="D80" s="15" t="str">
        <f>"男"</f>
        <v>男</v>
      </c>
      <c r="E80" s="16" t="str">
        <f>"河南牧业经济学院"</f>
        <v>河南牧业经济学院</v>
      </c>
      <c r="F80" s="15" t="str">
        <f aca="true" t="shared" si="11" ref="F80:F93">"本科"</f>
        <v>本科</v>
      </c>
      <c r="G80" s="14"/>
    </row>
    <row r="81" spans="1:7" ht="36" customHeight="1">
      <c r="A81" s="12">
        <v>79</v>
      </c>
      <c r="B81" s="13" t="s">
        <v>142</v>
      </c>
      <c r="C81" s="14" t="s">
        <v>143</v>
      </c>
      <c r="D81" s="15" t="str">
        <f>"女"</f>
        <v>女</v>
      </c>
      <c r="E81" s="16" t="str">
        <f>"信阳学院"</f>
        <v>信阳学院</v>
      </c>
      <c r="F81" s="15" t="str">
        <f t="shared" si="11"/>
        <v>本科</v>
      </c>
      <c r="G81" s="14"/>
    </row>
    <row r="82" spans="1:7" ht="36" customHeight="1">
      <c r="A82" s="12">
        <v>80</v>
      </c>
      <c r="B82" s="13" t="s">
        <v>142</v>
      </c>
      <c r="C82" s="14" t="s">
        <v>144</v>
      </c>
      <c r="D82" s="15" t="str">
        <f>"女"</f>
        <v>女</v>
      </c>
      <c r="E82" s="16" t="str">
        <f>"湖南工业大学"</f>
        <v>湖南工业大学</v>
      </c>
      <c r="F82" s="15" t="str">
        <f t="shared" si="11"/>
        <v>本科</v>
      </c>
      <c r="G82" s="14"/>
    </row>
    <row r="83" spans="1:7" ht="36" customHeight="1">
      <c r="A83" s="12">
        <v>81</v>
      </c>
      <c r="B83" s="13" t="s">
        <v>145</v>
      </c>
      <c r="C83" s="14" t="s">
        <v>146</v>
      </c>
      <c r="D83" s="15" t="str">
        <f>"男"</f>
        <v>男</v>
      </c>
      <c r="E83" s="16" t="str">
        <f>"河南大学"</f>
        <v>河南大学</v>
      </c>
      <c r="F83" s="15" t="str">
        <f t="shared" si="11"/>
        <v>本科</v>
      </c>
      <c r="G83" s="14"/>
    </row>
    <row r="84" spans="1:7" ht="36" customHeight="1">
      <c r="A84" s="12">
        <v>82</v>
      </c>
      <c r="B84" s="13" t="s">
        <v>147</v>
      </c>
      <c r="C84" s="14" t="s">
        <v>148</v>
      </c>
      <c r="D84" s="15" t="str">
        <f>"男"</f>
        <v>男</v>
      </c>
      <c r="E84" s="16" t="str">
        <f>"郑州成功财经学院"</f>
        <v>郑州成功财经学院</v>
      </c>
      <c r="F84" s="15" t="str">
        <f t="shared" si="11"/>
        <v>本科</v>
      </c>
      <c r="G84" s="14"/>
    </row>
    <row r="85" spans="1:7" ht="36" customHeight="1">
      <c r="A85" s="12">
        <v>83</v>
      </c>
      <c r="B85" s="13" t="s">
        <v>147</v>
      </c>
      <c r="C85" s="14" t="s">
        <v>149</v>
      </c>
      <c r="D85" s="15" t="str">
        <f aca="true" t="shared" si="12" ref="D85:D97">"女"</f>
        <v>女</v>
      </c>
      <c r="E85" s="16" t="str">
        <f>"湖南工商大学"</f>
        <v>湖南工商大学</v>
      </c>
      <c r="F85" s="15" t="str">
        <f t="shared" si="11"/>
        <v>本科</v>
      </c>
      <c r="G85" s="14"/>
    </row>
    <row r="86" spans="1:7" ht="36" customHeight="1">
      <c r="A86" s="12">
        <v>84</v>
      </c>
      <c r="B86" s="13" t="s">
        <v>147</v>
      </c>
      <c r="C86" s="14" t="s">
        <v>150</v>
      </c>
      <c r="D86" s="15" t="str">
        <f>"男"</f>
        <v>男</v>
      </c>
      <c r="E86" s="16" t="str">
        <f>"南阳师范学院"</f>
        <v>南阳师范学院</v>
      </c>
      <c r="F86" s="15" t="str">
        <f t="shared" si="11"/>
        <v>本科</v>
      </c>
      <c r="G86" s="14"/>
    </row>
    <row r="87" spans="1:7" ht="36" customHeight="1">
      <c r="A87" s="12">
        <v>85</v>
      </c>
      <c r="B87" s="13" t="s">
        <v>151</v>
      </c>
      <c r="C87" s="14" t="s">
        <v>152</v>
      </c>
      <c r="D87" s="15" t="str">
        <f>"男"</f>
        <v>男</v>
      </c>
      <c r="E87" s="16" t="str">
        <f>"安阳工学院"</f>
        <v>安阳工学院</v>
      </c>
      <c r="F87" s="15" t="str">
        <f t="shared" si="11"/>
        <v>本科</v>
      </c>
      <c r="G87" s="14"/>
    </row>
    <row r="88" spans="1:7" ht="36" customHeight="1">
      <c r="A88" s="12">
        <v>86</v>
      </c>
      <c r="B88" s="13" t="s">
        <v>153</v>
      </c>
      <c r="C88" s="14" t="s">
        <v>154</v>
      </c>
      <c r="D88" s="15" t="str">
        <f t="shared" si="12"/>
        <v>女</v>
      </c>
      <c r="E88" s="16" t="str">
        <f>"天津师范大学"</f>
        <v>天津师范大学</v>
      </c>
      <c r="F88" s="15" t="str">
        <f t="shared" si="11"/>
        <v>本科</v>
      </c>
      <c r="G88" s="14"/>
    </row>
    <row r="89" spans="1:7" ht="36" customHeight="1">
      <c r="A89" s="12">
        <v>87</v>
      </c>
      <c r="B89" s="13" t="s">
        <v>155</v>
      </c>
      <c r="C89" s="14" t="s">
        <v>156</v>
      </c>
      <c r="D89" s="15" t="str">
        <f t="shared" si="12"/>
        <v>女</v>
      </c>
      <c r="E89" s="16" t="str">
        <f>"南阳师范学院"</f>
        <v>南阳师范学院</v>
      </c>
      <c r="F89" s="15" t="str">
        <f t="shared" si="11"/>
        <v>本科</v>
      </c>
      <c r="G89" s="14"/>
    </row>
    <row r="90" spans="1:7" ht="36" customHeight="1">
      <c r="A90" s="12">
        <v>88</v>
      </c>
      <c r="B90" s="13" t="s">
        <v>155</v>
      </c>
      <c r="C90" s="14" t="s">
        <v>157</v>
      </c>
      <c r="D90" s="15" t="str">
        <f t="shared" si="12"/>
        <v>女</v>
      </c>
      <c r="E90" s="16" t="str">
        <f>"河南师范大学"</f>
        <v>河南师范大学</v>
      </c>
      <c r="F90" s="15" t="str">
        <f t="shared" si="11"/>
        <v>本科</v>
      </c>
      <c r="G90" s="14"/>
    </row>
    <row r="91" spans="1:7" ht="36" customHeight="1">
      <c r="A91" s="12">
        <v>89</v>
      </c>
      <c r="B91" s="13" t="s">
        <v>158</v>
      </c>
      <c r="C91" s="14" t="s">
        <v>159</v>
      </c>
      <c r="D91" s="15" t="str">
        <f t="shared" si="12"/>
        <v>女</v>
      </c>
      <c r="E91" s="16" t="str">
        <f>"新乡医学院三全学院"</f>
        <v>新乡医学院三全学院</v>
      </c>
      <c r="F91" s="15" t="str">
        <f t="shared" si="11"/>
        <v>本科</v>
      </c>
      <c r="G91" s="14"/>
    </row>
    <row r="92" spans="1:7" ht="36" customHeight="1">
      <c r="A92" s="12">
        <v>90</v>
      </c>
      <c r="B92" s="13" t="s">
        <v>158</v>
      </c>
      <c r="C92" s="14" t="s">
        <v>160</v>
      </c>
      <c r="D92" s="15" t="str">
        <f t="shared" si="12"/>
        <v>女</v>
      </c>
      <c r="E92" s="16" t="str">
        <f>"新乡医学院"</f>
        <v>新乡医学院</v>
      </c>
      <c r="F92" s="15" t="str">
        <f t="shared" si="11"/>
        <v>本科</v>
      </c>
      <c r="G92" s="14"/>
    </row>
    <row r="93" spans="1:7" ht="36" customHeight="1">
      <c r="A93" s="12">
        <v>91</v>
      </c>
      <c r="B93" s="13" t="s">
        <v>161</v>
      </c>
      <c r="C93" s="14" t="s">
        <v>162</v>
      </c>
      <c r="D93" s="15" t="str">
        <f t="shared" si="12"/>
        <v>女</v>
      </c>
      <c r="E93" s="16" t="str">
        <f>"新乡医学院三全学院"</f>
        <v>新乡医学院三全学院</v>
      </c>
      <c r="F93" s="15" t="str">
        <f t="shared" si="11"/>
        <v>本科</v>
      </c>
      <c r="G93" s="14"/>
    </row>
    <row r="94" spans="1:7" ht="36" customHeight="1">
      <c r="A94" s="12">
        <v>92</v>
      </c>
      <c r="B94" s="13" t="s">
        <v>161</v>
      </c>
      <c r="C94" s="14" t="s">
        <v>163</v>
      </c>
      <c r="D94" s="15" t="str">
        <f t="shared" si="12"/>
        <v>女</v>
      </c>
      <c r="E94" s="16" t="str">
        <f>"南阳医学高等专科学校"</f>
        <v>南阳医学高等专科学校</v>
      </c>
      <c r="F94" s="15" t="str">
        <f>"专科"</f>
        <v>专科</v>
      </c>
      <c r="G94" s="14"/>
    </row>
    <row r="95" spans="1:7" ht="36" customHeight="1">
      <c r="A95" s="12">
        <v>93</v>
      </c>
      <c r="B95" s="13" t="s">
        <v>161</v>
      </c>
      <c r="C95" s="14" t="s">
        <v>164</v>
      </c>
      <c r="D95" s="15" t="str">
        <f t="shared" si="12"/>
        <v>女</v>
      </c>
      <c r="E95" s="16" t="str">
        <f>"南阳医学高等专科学校"</f>
        <v>南阳医学高等专科学校</v>
      </c>
      <c r="F95" s="15" t="str">
        <f>"专科"</f>
        <v>专科</v>
      </c>
      <c r="G95" s="14"/>
    </row>
    <row r="96" spans="1:7" ht="36" customHeight="1">
      <c r="A96" s="12">
        <v>94</v>
      </c>
      <c r="B96" s="13" t="s">
        <v>165</v>
      </c>
      <c r="C96" s="14" t="s">
        <v>166</v>
      </c>
      <c r="D96" s="15" t="str">
        <f t="shared" si="12"/>
        <v>女</v>
      </c>
      <c r="E96" s="16" t="str">
        <f>"河南科技大学"</f>
        <v>河南科技大学</v>
      </c>
      <c r="F96" s="15" t="str">
        <f>"本科"</f>
        <v>本科</v>
      </c>
      <c r="G96" s="14"/>
    </row>
    <row r="97" spans="1:7" ht="36" customHeight="1">
      <c r="A97" s="12">
        <v>95</v>
      </c>
      <c r="B97" s="13" t="s">
        <v>165</v>
      </c>
      <c r="C97" s="14" t="s">
        <v>167</v>
      </c>
      <c r="D97" s="15" t="str">
        <f t="shared" si="12"/>
        <v>女</v>
      </c>
      <c r="E97" s="16" t="str">
        <f>"黄淮学院"</f>
        <v>黄淮学院</v>
      </c>
      <c r="F97" s="15" t="str">
        <f>"专科"</f>
        <v>专科</v>
      </c>
      <c r="G97" s="14"/>
    </row>
    <row r="98" spans="1:7" ht="36" customHeight="1">
      <c r="A98" s="12">
        <v>96</v>
      </c>
      <c r="B98" s="13" t="s">
        <v>168</v>
      </c>
      <c r="C98" s="14" t="s">
        <v>169</v>
      </c>
      <c r="D98" s="15" t="str">
        <f>"男"</f>
        <v>男</v>
      </c>
      <c r="E98" s="16" t="str">
        <f>"郑州大学"</f>
        <v>郑州大学</v>
      </c>
      <c r="F98" s="15" t="str">
        <f>"本科"</f>
        <v>本科</v>
      </c>
      <c r="G98" s="14"/>
    </row>
    <row r="99" spans="1:7" ht="36" customHeight="1">
      <c r="A99" s="12">
        <v>97</v>
      </c>
      <c r="B99" s="13" t="s">
        <v>168</v>
      </c>
      <c r="C99" s="14" t="s">
        <v>170</v>
      </c>
      <c r="D99" s="15" t="str">
        <f>"男"</f>
        <v>男</v>
      </c>
      <c r="E99" s="16" t="str">
        <f>"河南城建学院"</f>
        <v>河南城建学院</v>
      </c>
      <c r="F99" s="15" t="str">
        <f>"本科"</f>
        <v>本科</v>
      </c>
      <c r="G99" s="14"/>
    </row>
    <row r="100" spans="1:7" ht="36" customHeight="1">
      <c r="A100" s="12">
        <v>98</v>
      </c>
      <c r="B100" s="13" t="s">
        <v>168</v>
      </c>
      <c r="C100" s="14" t="s">
        <v>171</v>
      </c>
      <c r="D100" s="15" t="str">
        <f>"男"</f>
        <v>男</v>
      </c>
      <c r="E100" s="16" t="str">
        <f>"江南大学"</f>
        <v>江南大学</v>
      </c>
      <c r="F100" s="15" t="str">
        <f>"本科"</f>
        <v>本科</v>
      </c>
      <c r="G100" s="14"/>
    </row>
  </sheetData>
  <sheetProtection/>
  <mergeCells count="1">
    <mergeCell ref="A1:F1"/>
  </mergeCells>
  <printOptions/>
  <pageMargins left="0.751388888888889" right="0.751388888888889" top="0.511805555555556" bottom="0.511805555555556" header="0.5" footer="0.5"/>
  <pageSetup horizontalDpi="600" verticalDpi="600" orientation="portrait" paperSize="9" scale="6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2022-08-30T03:27:00Z</dcterms:created>
  <dcterms:modified xsi:type="dcterms:W3CDTF">2022-09-20T03:04:40Z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509C3525C601499187F935F3F1BE2AB0</vt:lpwstr>
  </property>
  <property fmtid="{D5CDD505-2E9C-101B-9397-08002B2CF9AE}" pid="3" name="KSOProductBuildVer">
    <vt:lpwstr>2052-11.1.0.12358</vt:lpwstr>
  </property>
</Properties>
</file>