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7095" activeTab="0"/>
  </bookViews>
  <sheets>
    <sheet name="面试名单" sheetId="1" r:id="rId1"/>
  </sheets>
  <definedNames/>
  <calcPr fullCalcOnLoad="1"/>
</workbook>
</file>

<file path=xl/sharedStrings.xml><?xml version="1.0" encoding="utf-8"?>
<sst xmlns="http://schemas.openxmlformats.org/spreadsheetml/2006/main" count="28" uniqueCount="14">
  <si>
    <t>固镇县城市公交有限公司2022年招聘工作人员面试名单</t>
  </si>
  <si>
    <t>序号</t>
  </si>
  <si>
    <t>岗位代码</t>
  </si>
  <si>
    <t>姓名</t>
  </si>
  <si>
    <t>性别</t>
  </si>
  <si>
    <t>身份证号码</t>
  </si>
  <si>
    <t>联系电话</t>
  </si>
  <si>
    <t>备用联系电话</t>
  </si>
  <si>
    <t>准考证号</t>
  </si>
  <si>
    <t>考场号</t>
  </si>
  <si>
    <t>座位号</t>
  </si>
  <si>
    <t>笔试成绩</t>
  </si>
  <si>
    <t>资格复审
结果</t>
  </si>
  <si>
    <t>通过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</si>
</sst>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F9" sqref="F9"/>
    </sheetView>
  </sheetViews>
  <sheetFormatPr defaultColWidth="8.75390625" defaultRowHeight="14.25"/>
  <cols>
    <col min="1" max="1" width="7.25390625" style="0" customWidth="1"/>
    <col min="2" max="3" width="8.75390625" style="2" customWidth="1"/>
    <col min="4" max="4" width="6.25390625" style="2" customWidth="1"/>
    <col min="5" max="5" width="19.75390625" style="2" customWidth="1"/>
    <col min="6" max="6" width="12.75390625" style="2" customWidth="1"/>
    <col min="7" max="7" width="13.875" style="2" customWidth="1"/>
    <col min="8" max="8" width="11.125" style="2" customWidth="1"/>
    <col min="9" max="9" width="6.75390625" style="2" customWidth="1"/>
    <col min="10" max="10" width="7.25390625" style="2" customWidth="1"/>
    <col min="11" max="11" width="8.75390625" style="2" customWidth="1"/>
  </cols>
  <sheetData>
    <row r="1" spans="1:12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3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5" t="s">
        <v>12</v>
      </c>
    </row>
    <row r="3" spans="1:12" s="1" customFormat="1" ht="24.75" customHeight="1">
      <c r="A3" s="4">
        <v>1</v>
      </c>
      <c r="B3" s="4" t="str">
        <f>"07001"</f>
        <v>07001</v>
      </c>
      <c r="C3" s="4" t="str">
        <f>"严雪瑶"</f>
        <v>严雪瑶</v>
      </c>
      <c r="D3" s="4" t="str">
        <f>"女"</f>
        <v>女</v>
      </c>
      <c r="E3" s="4" t="str">
        <f>"340323200108124722"</f>
        <v>340323200108124722</v>
      </c>
      <c r="F3" s="4" t="str">
        <f>"18226594506"</f>
        <v>18226594506</v>
      </c>
      <c r="G3" s="4" t="str">
        <f>"13865033060"</f>
        <v>13865033060</v>
      </c>
      <c r="H3" s="4" t="str">
        <f>"202271201"</f>
        <v>202271201</v>
      </c>
      <c r="I3" s="4" t="str">
        <f aca="true" t="shared" si="0" ref="I3:I11">"12"</f>
        <v>12</v>
      </c>
      <c r="J3" s="4" t="str">
        <f>"01"</f>
        <v>01</v>
      </c>
      <c r="K3" s="4">
        <v>70.5</v>
      </c>
      <c r="L3" s="4" t="s">
        <v>13</v>
      </c>
    </row>
    <row r="4" spans="1:12" s="1" customFormat="1" ht="24.75" customHeight="1">
      <c r="A4" s="4">
        <v>2</v>
      </c>
      <c r="B4" s="4" t="str">
        <f>"07001"</f>
        <v>07001</v>
      </c>
      <c r="C4" s="4" t="str">
        <f>"翟磊"</f>
        <v>翟磊</v>
      </c>
      <c r="D4" s="4" t="str">
        <f>"男"</f>
        <v>男</v>
      </c>
      <c r="E4" s="4" t="str">
        <f>"340323199311258712"</f>
        <v>340323199311258712</v>
      </c>
      <c r="F4" s="4" t="str">
        <f>"17755253753"</f>
        <v>17755253753</v>
      </c>
      <c r="G4" s="4" t="str">
        <f>"15255299488"</f>
        <v>15255299488</v>
      </c>
      <c r="H4" s="4" t="str">
        <f>"202271206"</f>
        <v>202271206</v>
      </c>
      <c r="I4" s="4" t="str">
        <f t="shared" si="0"/>
        <v>12</v>
      </c>
      <c r="J4" s="4" t="str">
        <f>"06"</f>
        <v>06</v>
      </c>
      <c r="K4" s="4">
        <v>62</v>
      </c>
      <c r="L4" s="4" t="s">
        <v>13</v>
      </c>
    </row>
    <row r="5" spans="1:12" s="1" customFormat="1" ht="24.75" customHeight="1">
      <c r="A5" s="4">
        <v>3</v>
      </c>
      <c r="B5" s="4" t="str">
        <f>"07001"</f>
        <v>07001</v>
      </c>
      <c r="C5" s="4" t="str">
        <f>"王星宇"</f>
        <v>王星宇</v>
      </c>
      <c r="D5" s="4" t="str">
        <f>"女"</f>
        <v>女</v>
      </c>
      <c r="E5" s="4" t="str">
        <f>"340323200102070022"</f>
        <v>340323200102070022</v>
      </c>
      <c r="F5" s="4" t="str">
        <f>"15955225686"</f>
        <v>15955225686</v>
      </c>
      <c r="G5" s="4" t="str">
        <f>"15955229688"</f>
        <v>15955229688</v>
      </c>
      <c r="H5" s="4" t="str">
        <f>"202271212"</f>
        <v>202271212</v>
      </c>
      <c r="I5" s="4" t="str">
        <f t="shared" si="0"/>
        <v>12</v>
      </c>
      <c r="J5" s="4" t="str">
        <f>"12"</f>
        <v>12</v>
      </c>
      <c r="K5" s="4">
        <v>61.5</v>
      </c>
      <c r="L5" s="4" t="s">
        <v>13</v>
      </c>
    </row>
    <row r="6" spans="1:12" s="1" customFormat="1" ht="24.75" customHeight="1">
      <c r="A6" s="4">
        <v>4</v>
      </c>
      <c r="B6" s="4" t="str">
        <f>"07002"</f>
        <v>07002</v>
      </c>
      <c r="C6" s="4" t="str">
        <f>"欧维"</f>
        <v>欧维</v>
      </c>
      <c r="D6" s="4" t="str">
        <f>"女"</f>
        <v>女</v>
      </c>
      <c r="E6" s="4" t="str">
        <f>"340323199309200829"</f>
        <v>340323199309200829</v>
      </c>
      <c r="F6" s="4" t="str">
        <f>"18355293067"</f>
        <v>18355293067</v>
      </c>
      <c r="G6" s="4" t="str">
        <f>"13865073233"</f>
        <v>13865073233</v>
      </c>
      <c r="H6" s="4" t="str">
        <f>"202271213"</f>
        <v>202271213</v>
      </c>
      <c r="I6" s="4" t="str">
        <f t="shared" si="0"/>
        <v>12</v>
      </c>
      <c r="J6" s="4" t="str">
        <f>"13"</f>
        <v>13</v>
      </c>
      <c r="K6" s="4">
        <v>71.5</v>
      </c>
      <c r="L6" s="4" t="s">
        <v>13</v>
      </c>
    </row>
    <row r="7" spans="1:12" s="1" customFormat="1" ht="24.75" customHeight="1">
      <c r="A7" s="4">
        <v>5</v>
      </c>
      <c r="B7" s="4" t="str">
        <f>"07002"</f>
        <v>07002</v>
      </c>
      <c r="C7" s="4" t="str">
        <f>"秦秋雨"</f>
        <v>秦秋雨</v>
      </c>
      <c r="D7" s="4" t="str">
        <f>"女"</f>
        <v>女</v>
      </c>
      <c r="E7" s="4" t="str">
        <f>"340323199610148222"</f>
        <v>340323199610148222</v>
      </c>
      <c r="F7" s="4" t="str">
        <f>"18375541278"</f>
        <v>18375541278</v>
      </c>
      <c r="G7" s="4" t="str">
        <f>"15178395237"</f>
        <v>15178395237</v>
      </c>
      <c r="H7" s="4" t="str">
        <f>"202271221"</f>
        <v>202271221</v>
      </c>
      <c r="I7" s="4" t="str">
        <f t="shared" si="0"/>
        <v>12</v>
      </c>
      <c r="J7" s="4" t="str">
        <f>"21"</f>
        <v>21</v>
      </c>
      <c r="K7" s="4">
        <v>61</v>
      </c>
      <c r="L7" s="4" t="s">
        <v>13</v>
      </c>
    </row>
    <row r="8" spans="1:12" s="1" customFormat="1" ht="24.75" customHeight="1">
      <c r="A8" s="4">
        <v>6</v>
      </c>
      <c r="B8" s="4" t="str">
        <f>"07002"</f>
        <v>07002</v>
      </c>
      <c r="C8" s="4" t="str">
        <f>"张玉雪"</f>
        <v>张玉雪</v>
      </c>
      <c r="D8" s="4" t="str">
        <f>"女"</f>
        <v>女</v>
      </c>
      <c r="E8" s="4" t="str">
        <f>"340323199911260023"</f>
        <v>340323199911260023</v>
      </c>
      <c r="F8" s="4" t="str">
        <f>"15955239139"</f>
        <v>15955239139</v>
      </c>
      <c r="G8" s="4" t="str">
        <f>"18715259908"</f>
        <v>18715259908</v>
      </c>
      <c r="H8" s="4" t="str">
        <f>"202271222"</f>
        <v>202271222</v>
      </c>
      <c r="I8" s="4" t="str">
        <f t="shared" si="0"/>
        <v>12</v>
      </c>
      <c r="J8" s="4" t="str">
        <f>"22"</f>
        <v>22</v>
      </c>
      <c r="K8" s="4">
        <v>61</v>
      </c>
      <c r="L8" s="4" t="s">
        <v>13</v>
      </c>
    </row>
    <row r="9" spans="1:12" s="1" customFormat="1" ht="24.75" customHeight="1">
      <c r="A9" s="4">
        <v>7</v>
      </c>
      <c r="B9" s="4" t="str">
        <f>"07003"</f>
        <v>07003</v>
      </c>
      <c r="C9" s="4" t="str">
        <f>"赵愿愿"</f>
        <v>赵愿愿</v>
      </c>
      <c r="D9" s="4" t="str">
        <f>"男"</f>
        <v>男</v>
      </c>
      <c r="E9" s="4" t="str">
        <f>"34032319930617045X"</f>
        <v>34032319930617045X</v>
      </c>
      <c r="F9" s="4" t="str">
        <f>"13855259123"</f>
        <v>13855259123</v>
      </c>
      <c r="G9" s="4" t="str">
        <f>"17718237889"</f>
        <v>17718237889</v>
      </c>
      <c r="H9" s="4" t="str">
        <f>"202271229"</f>
        <v>202271229</v>
      </c>
      <c r="I9" s="4" t="str">
        <f t="shared" si="0"/>
        <v>12</v>
      </c>
      <c r="J9" s="4" t="str">
        <f>"29"</f>
        <v>29</v>
      </c>
      <c r="K9" s="4">
        <v>72.5</v>
      </c>
      <c r="L9" s="4" t="s">
        <v>13</v>
      </c>
    </row>
    <row r="10" spans="1:12" s="1" customFormat="1" ht="24.75" customHeight="1">
      <c r="A10" s="4">
        <v>8</v>
      </c>
      <c r="B10" s="4" t="str">
        <f>"07003"</f>
        <v>07003</v>
      </c>
      <c r="C10" s="4" t="str">
        <f>"刘蒙蒙"</f>
        <v>刘蒙蒙</v>
      </c>
      <c r="D10" s="4" t="str">
        <f>"女"</f>
        <v>女</v>
      </c>
      <c r="E10" s="4" t="str">
        <f>"340323199312106948"</f>
        <v>340323199312106948</v>
      </c>
      <c r="F10" s="4" t="str">
        <f>"18755208731"</f>
        <v>18755208731</v>
      </c>
      <c r="G10" s="4" t="str">
        <f>"15955233107"</f>
        <v>15955233107</v>
      </c>
      <c r="H10" s="4" t="str">
        <f>"202271228"</f>
        <v>202271228</v>
      </c>
      <c r="I10" s="4" t="str">
        <f t="shared" si="0"/>
        <v>12</v>
      </c>
      <c r="J10" s="4" t="str">
        <f>"28"</f>
        <v>28</v>
      </c>
      <c r="K10" s="4">
        <v>71.5</v>
      </c>
      <c r="L10" s="4" t="s">
        <v>13</v>
      </c>
    </row>
    <row r="11" spans="1:12" s="1" customFormat="1" ht="24.75" customHeight="1">
      <c r="A11" s="4">
        <v>9</v>
      </c>
      <c r="B11" s="4" t="str">
        <f>"07003"</f>
        <v>07003</v>
      </c>
      <c r="C11" s="4" t="str">
        <f>"徐磊磊"</f>
        <v>徐磊磊</v>
      </c>
      <c r="D11" s="4" t="str">
        <f>"男"</f>
        <v>男</v>
      </c>
      <c r="E11" s="4" t="str">
        <f>"340421199611265618"</f>
        <v>340421199611265618</v>
      </c>
      <c r="F11" s="4" t="str">
        <f>"18856278272"</f>
        <v>18856278272</v>
      </c>
      <c r="G11" s="4" t="str">
        <f>"13105596925"</f>
        <v>13105596925</v>
      </c>
      <c r="H11" s="4" t="str">
        <f>"202271230"</f>
        <v>202271230</v>
      </c>
      <c r="I11" s="4" t="str">
        <f t="shared" si="0"/>
        <v>12</v>
      </c>
      <c r="J11" s="4" t="str">
        <f>"30"</f>
        <v>30</v>
      </c>
      <c r="K11" s="4">
        <v>71</v>
      </c>
      <c r="L11" s="4" t="s">
        <v>13</v>
      </c>
    </row>
    <row r="12" spans="1:12" s="1" customFormat="1" ht="24.75" customHeight="1">
      <c r="A12" s="4">
        <v>10</v>
      </c>
      <c r="B12" s="4" t="str">
        <f aca="true" t="shared" si="1" ref="B12:B17">"07004"</f>
        <v>07004</v>
      </c>
      <c r="C12" s="4" t="str">
        <f>"陆强"</f>
        <v>陆强</v>
      </c>
      <c r="D12" s="4" t="str">
        <f>"男"</f>
        <v>男</v>
      </c>
      <c r="E12" s="4" t="str">
        <f>"341224199508193715"</f>
        <v>341224199508193715</v>
      </c>
      <c r="F12" s="4" t="str">
        <f>"18017874397"</f>
        <v>18017874397</v>
      </c>
      <c r="G12" s="4" t="str">
        <f>"15309673348"</f>
        <v>15309673348</v>
      </c>
      <c r="H12" s="4" t="str">
        <f>"202271324"</f>
        <v>202271324</v>
      </c>
      <c r="I12" s="4" t="str">
        <f aca="true" t="shared" si="2" ref="I12:I17">"13"</f>
        <v>13</v>
      </c>
      <c r="J12" s="4" t="str">
        <f>"24"</f>
        <v>24</v>
      </c>
      <c r="K12" s="4">
        <v>79</v>
      </c>
      <c r="L12" s="4" t="s">
        <v>13</v>
      </c>
    </row>
    <row r="13" spans="1:12" s="1" customFormat="1" ht="24.75" customHeight="1">
      <c r="A13" s="4">
        <v>11</v>
      </c>
      <c r="B13" s="4" t="str">
        <f t="shared" si="1"/>
        <v>07004</v>
      </c>
      <c r="C13" s="4" t="str">
        <f>"刘美美"</f>
        <v>刘美美</v>
      </c>
      <c r="D13" s="4" t="str">
        <f>"女"</f>
        <v>女</v>
      </c>
      <c r="E13" s="4" t="str">
        <f>"340323199611308267"</f>
        <v>340323199611308267</v>
      </c>
      <c r="F13" s="4" t="str">
        <f>"18715035485"</f>
        <v>18715035485</v>
      </c>
      <c r="G13" s="4" t="str">
        <f>"18119730533"</f>
        <v>18119730533</v>
      </c>
      <c r="H13" s="4" t="str">
        <f>"202271329"</f>
        <v>202271329</v>
      </c>
      <c r="I13" s="4" t="str">
        <f t="shared" si="2"/>
        <v>13</v>
      </c>
      <c r="J13" s="4" t="str">
        <f>"29"</f>
        <v>29</v>
      </c>
      <c r="K13" s="4">
        <v>75.5</v>
      </c>
      <c r="L13" s="4" t="s">
        <v>13</v>
      </c>
    </row>
    <row r="14" spans="1:12" s="1" customFormat="1" ht="24.75" customHeight="1">
      <c r="A14" s="4">
        <v>12</v>
      </c>
      <c r="B14" s="4" t="str">
        <f t="shared" si="1"/>
        <v>07004</v>
      </c>
      <c r="C14" s="4" t="str">
        <f>"胡守恒"</f>
        <v>胡守恒</v>
      </c>
      <c r="D14" s="4" t="str">
        <f>"男"</f>
        <v>男</v>
      </c>
      <c r="E14" s="4" t="str">
        <f>"342201199312256717"</f>
        <v>342201199312256717</v>
      </c>
      <c r="F14" s="4" t="str">
        <f>"19965750345"</f>
        <v>19965750345</v>
      </c>
      <c r="G14" s="4" t="str">
        <f>"13155552759"</f>
        <v>13155552759</v>
      </c>
      <c r="H14" s="4" t="str">
        <f>"202271313"</f>
        <v>202271313</v>
      </c>
      <c r="I14" s="4" t="str">
        <f t="shared" si="2"/>
        <v>13</v>
      </c>
      <c r="J14" s="4" t="str">
        <f>"13"</f>
        <v>13</v>
      </c>
      <c r="K14" s="4">
        <v>72</v>
      </c>
      <c r="L14" s="4" t="s">
        <v>13</v>
      </c>
    </row>
    <row r="15" spans="1:12" s="1" customFormat="1" ht="24.75" customHeight="1">
      <c r="A15" s="4">
        <v>13</v>
      </c>
      <c r="B15" s="4" t="str">
        <f t="shared" si="1"/>
        <v>07004</v>
      </c>
      <c r="C15" s="4" t="str">
        <f>"宋飞"</f>
        <v>宋飞</v>
      </c>
      <c r="D15" s="4" t="str">
        <f>"男"</f>
        <v>男</v>
      </c>
      <c r="E15" s="4" t="str">
        <f>"340321199711264078"</f>
        <v>340321199711264078</v>
      </c>
      <c r="F15" s="4" t="str">
        <f>"18895635451"</f>
        <v>18895635451</v>
      </c>
      <c r="G15" s="4" t="str">
        <f>"15349843181"</f>
        <v>15349843181</v>
      </c>
      <c r="H15" s="4" t="str">
        <f>"202271309"</f>
        <v>202271309</v>
      </c>
      <c r="I15" s="4" t="str">
        <f t="shared" si="2"/>
        <v>13</v>
      </c>
      <c r="J15" s="4" t="str">
        <f>"09"</f>
        <v>09</v>
      </c>
      <c r="K15" s="4">
        <v>71.5</v>
      </c>
      <c r="L15" s="4" t="s">
        <v>13</v>
      </c>
    </row>
    <row r="16" spans="1:12" s="1" customFormat="1" ht="24.75" customHeight="1">
      <c r="A16" s="4">
        <v>14</v>
      </c>
      <c r="B16" s="4" t="str">
        <f t="shared" si="1"/>
        <v>07004</v>
      </c>
      <c r="C16" s="4" t="str">
        <f>"张少强"</f>
        <v>张少强</v>
      </c>
      <c r="D16" s="4" t="str">
        <f>"男"</f>
        <v>男</v>
      </c>
      <c r="E16" s="4" t="str">
        <f>"34032319950810045X"</f>
        <v>34032319950810045X</v>
      </c>
      <c r="F16" s="4" t="str">
        <f>"15212121319"</f>
        <v>15212121319</v>
      </c>
      <c r="G16" s="4" t="str">
        <f>"15212423320"</f>
        <v>15212423320</v>
      </c>
      <c r="H16" s="4" t="str">
        <f>"202271311"</f>
        <v>202271311</v>
      </c>
      <c r="I16" s="4" t="str">
        <f t="shared" si="2"/>
        <v>13</v>
      </c>
      <c r="J16" s="4" t="str">
        <f>"11"</f>
        <v>11</v>
      </c>
      <c r="K16" s="4">
        <v>71.5</v>
      </c>
      <c r="L16" s="4" t="s">
        <v>13</v>
      </c>
    </row>
    <row r="17" spans="1:12" s="1" customFormat="1" ht="24.75" customHeight="1">
      <c r="A17" s="4">
        <v>15</v>
      </c>
      <c r="B17" s="4" t="str">
        <f t="shared" si="1"/>
        <v>07004</v>
      </c>
      <c r="C17" s="4" t="str">
        <f>"张鸿飞"</f>
        <v>张鸿飞</v>
      </c>
      <c r="D17" s="4" t="str">
        <f>"女"</f>
        <v>女</v>
      </c>
      <c r="E17" s="4" t="str">
        <f>"340323199603190027"</f>
        <v>340323199603190027</v>
      </c>
      <c r="F17" s="4" t="str">
        <f>"15056352160"</f>
        <v>15056352160</v>
      </c>
      <c r="G17" s="4" t="str">
        <f>"15056357200"</f>
        <v>15056357200</v>
      </c>
      <c r="H17" s="4" t="str">
        <f>"202271321"</f>
        <v>202271321</v>
      </c>
      <c r="I17" s="4" t="str">
        <f t="shared" si="2"/>
        <v>13</v>
      </c>
      <c r="J17" s="4" t="str">
        <f>"21"</f>
        <v>21</v>
      </c>
      <c r="K17" s="4">
        <v>70.5</v>
      </c>
      <c r="L17" s="4" t="s">
        <v>13</v>
      </c>
    </row>
  </sheetData>
  <sheetProtection/>
  <mergeCells count="1">
    <mergeCell ref="A1:L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2022-08-16T08:56:07Z</dcterms:created>
  <dcterms:modified xsi:type="dcterms:W3CDTF">2022-08-25T00:10:16Z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D0009D8950A3420C840313C7B3015BFB</vt:lpwstr>
  </property>
  <property fmtid="{D5CDD505-2E9C-101B-9397-08002B2CF9AE}" pid="3" name="KSOProductBuildVer">
    <vt:lpwstr>2052-11.1.0.12313</vt:lpwstr>
  </property>
</Properties>
</file>