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<sst xmlns="http://schemas.openxmlformats.org/spreadsheetml/2006/main" count="681" uniqueCount="427">
  <si>
    <t>序号</t>
  </si>
  <si>
    <t>报考岗位</t>
  </si>
  <si>
    <t>准考证号</t>
  </si>
  <si>
    <t>姓名</t>
  </si>
  <si>
    <t>性别</t>
  </si>
  <si>
    <t>出生年月</t>
  </si>
  <si>
    <t>身份证号</t>
  </si>
  <si>
    <t>手机号码</t>
  </si>
  <si>
    <t>备注</t>
  </si>
  <si>
    <t>0101_医师</t>
  </si>
  <si>
    <t>220612020106</t>
  </si>
  <si>
    <t>0106_院前急救</t>
  </si>
  <si>
    <t>220612020204</t>
  </si>
  <si>
    <t>199407</t>
  </si>
  <si>
    <t>220612020205</t>
  </si>
  <si>
    <t>199509</t>
  </si>
  <si>
    <t>220612020202</t>
  </si>
  <si>
    <t>198906</t>
  </si>
  <si>
    <t>220612020121</t>
  </si>
  <si>
    <t>198806</t>
  </si>
  <si>
    <t>0107_超声诊断</t>
  </si>
  <si>
    <t>220612020206</t>
  </si>
  <si>
    <t>220612020212</t>
  </si>
  <si>
    <t>199610</t>
  </si>
  <si>
    <t>0108_超声诊断</t>
  </si>
  <si>
    <t>220612020217</t>
  </si>
  <si>
    <t>220612020219</t>
  </si>
  <si>
    <t>0109_超声诊断</t>
  </si>
  <si>
    <t>220612020224</t>
  </si>
  <si>
    <t>199703</t>
  </si>
  <si>
    <t>220612020226</t>
  </si>
  <si>
    <t>199805</t>
  </si>
  <si>
    <t>0110_中医师</t>
  </si>
  <si>
    <t>220612020305</t>
  </si>
  <si>
    <t>199812</t>
  </si>
  <si>
    <t>0114_技师</t>
  </si>
  <si>
    <t>220612020828</t>
  </si>
  <si>
    <t>199801</t>
  </si>
  <si>
    <t>220612020826</t>
  </si>
  <si>
    <t>220612020505</t>
  </si>
  <si>
    <t>199903</t>
  </si>
  <si>
    <t>220612021014</t>
  </si>
  <si>
    <t>220612020415</t>
  </si>
  <si>
    <t>220612020329</t>
  </si>
  <si>
    <t>199911</t>
  </si>
  <si>
    <t>220612020916</t>
  </si>
  <si>
    <t>199512</t>
  </si>
  <si>
    <t>0115_输血技术</t>
  </si>
  <si>
    <t>220612021019</t>
  </si>
  <si>
    <t>199310</t>
  </si>
  <si>
    <t>0117_康复治疗</t>
  </si>
  <si>
    <t>220612021029</t>
  </si>
  <si>
    <t>220612021105</t>
  </si>
  <si>
    <t>199611</t>
  </si>
  <si>
    <t>220612021026</t>
  </si>
  <si>
    <t>199211</t>
  </si>
  <si>
    <t>220612021102</t>
  </si>
  <si>
    <t>199309</t>
  </si>
  <si>
    <t>0118_检验技术</t>
  </si>
  <si>
    <t>220612021130</t>
  </si>
  <si>
    <t>199507</t>
  </si>
  <si>
    <t>220612021205</t>
  </si>
  <si>
    <t>0119_检验技术</t>
  </si>
  <si>
    <t>220612021524</t>
  </si>
  <si>
    <t>199208</t>
  </si>
  <si>
    <t>220612021428</t>
  </si>
  <si>
    <t>199606</t>
  </si>
  <si>
    <t>0120_药房</t>
  </si>
  <si>
    <t>220612021728</t>
  </si>
  <si>
    <t>200004</t>
  </si>
  <si>
    <t>220612021813</t>
  </si>
  <si>
    <t>220612021818</t>
  </si>
  <si>
    <t>199710</t>
  </si>
  <si>
    <t>220612021725</t>
  </si>
  <si>
    <t>199909</t>
  </si>
  <si>
    <t>220612021803</t>
  </si>
  <si>
    <t>199603</t>
  </si>
  <si>
    <t>0121_药房</t>
  </si>
  <si>
    <t>220612021820</t>
  </si>
  <si>
    <t>199706</t>
  </si>
  <si>
    <t>0122_护理</t>
  </si>
  <si>
    <t>220612021923</t>
  </si>
  <si>
    <t>199901</t>
  </si>
  <si>
    <t>220612021912</t>
  </si>
  <si>
    <t>199902</t>
  </si>
  <si>
    <t>220612021904</t>
  </si>
  <si>
    <t>200209</t>
  </si>
  <si>
    <t>220612021922</t>
  </si>
  <si>
    <t>199707</t>
  </si>
  <si>
    <t>220612022013</t>
  </si>
  <si>
    <t>220612021917</t>
  </si>
  <si>
    <t>199910</t>
  </si>
  <si>
    <t>0123_护理</t>
  </si>
  <si>
    <t>220612022606</t>
  </si>
  <si>
    <t>张欣瑞</t>
  </si>
  <si>
    <t>女</t>
  </si>
  <si>
    <t>200012</t>
  </si>
  <si>
    <t>341203200012123127</t>
  </si>
  <si>
    <t>18355812730</t>
  </si>
  <si>
    <t>220612023324</t>
  </si>
  <si>
    <t>田晶晶</t>
  </si>
  <si>
    <t>341225199902201521</t>
  </si>
  <si>
    <t>15205581129</t>
  </si>
  <si>
    <t>220612024121</t>
  </si>
  <si>
    <t>徐雯潇</t>
  </si>
  <si>
    <t>341221199902104929</t>
  </si>
  <si>
    <t>18055879073</t>
  </si>
  <si>
    <t>220612023602</t>
  </si>
  <si>
    <t>孟欣媛</t>
  </si>
  <si>
    <t>200008</t>
  </si>
  <si>
    <t>341623200008161523</t>
  </si>
  <si>
    <t>13145580417</t>
  </si>
  <si>
    <t>220612024517</t>
  </si>
  <si>
    <t>冯飞雨</t>
  </si>
  <si>
    <t>199905</t>
  </si>
  <si>
    <t>341202199905280929</t>
  </si>
  <si>
    <t>19965814591</t>
  </si>
  <si>
    <t>220612022913</t>
  </si>
  <si>
    <t>王梦雪</t>
  </si>
  <si>
    <t>341222199710125289</t>
  </si>
  <si>
    <t>19855376633</t>
  </si>
  <si>
    <t>220612023224</t>
  </si>
  <si>
    <t>訾雨晨</t>
  </si>
  <si>
    <t>200005</t>
  </si>
  <si>
    <t>34120320000525062X</t>
  </si>
  <si>
    <t>17356991894</t>
  </si>
  <si>
    <t>220612024612</t>
  </si>
  <si>
    <t>陈庆云</t>
  </si>
  <si>
    <t>341225200004264323</t>
  </si>
  <si>
    <t>15255830330</t>
  </si>
  <si>
    <t>220612023326</t>
  </si>
  <si>
    <t>孟盼盼</t>
  </si>
  <si>
    <t>341623199909086721</t>
  </si>
  <si>
    <t>13093371476</t>
  </si>
  <si>
    <t>220612024404</t>
  </si>
  <si>
    <t>苗文君</t>
  </si>
  <si>
    <t>341222200004055266</t>
  </si>
  <si>
    <t>15655880110</t>
  </si>
  <si>
    <t>220612022116</t>
  </si>
  <si>
    <t>余非霏</t>
  </si>
  <si>
    <t>200111</t>
  </si>
  <si>
    <t>341204200111260449</t>
  </si>
  <si>
    <t>18355899107</t>
  </si>
  <si>
    <t>220612022918</t>
  </si>
  <si>
    <t>吴梦廷</t>
  </si>
  <si>
    <t>199907</t>
  </si>
  <si>
    <t>341226199907066126</t>
  </si>
  <si>
    <t>15256868028</t>
  </si>
  <si>
    <t>220612022806</t>
  </si>
  <si>
    <t>王菲菲</t>
  </si>
  <si>
    <t>341226199805012127</t>
  </si>
  <si>
    <t>18755806137</t>
  </si>
  <si>
    <t>220612024613</t>
  </si>
  <si>
    <t>任蕊蕊</t>
  </si>
  <si>
    <t>199908</t>
  </si>
  <si>
    <t>341203199908164428</t>
  </si>
  <si>
    <t>1555532265</t>
  </si>
  <si>
    <t>220612022518</t>
  </si>
  <si>
    <t>李萍萍</t>
  </si>
  <si>
    <t>199504</t>
  </si>
  <si>
    <t>341221199504194623</t>
  </si>
  <si>
    <t>15556863258</t>
  </si>
  <si>
    <t>220612022614</t>
  </si>
  <si>
    <t>杨玥</t>
  </si>
  <si>
    <t>199906</t>
  </si>
  <si>
    <t>341223199906040128</t>
  </si>
  <si>
    <t>18956823799</t>
  </si>
  <si>
    <t>220612023421</t>
  </si>
  <si>
    <t>张杰</t>
  </si>
  <si>
    <t>341282200012169024</t>
  </si>
  <si>
    <t>15178178956</t>
  </si>
  <si>
    <t>220612024403</t>
  </si>
  <si>
    <t>张静</t>
  </si>
  <si>
    <t>341203199707141529</t>
  </si>
  <si>
    <t>14705686720</t>
  </si>
  <si>
    <t>220612023608</t>
  </si>
  <si>
    <t>史雪晨</t>
  </si>
  <si>
    <t>200001</t>
  </si>
  <si>
    <t>341202200001151329</t>
  </si>
  <si>
    <t>17356889902</t>
  </si>
  <si>
    <t>220612022905</t>
  </si>
  <si>
    <t>郑薇</t>
  </si>
  <si>
    <t>341623199907025626</t>
  </si>
  <si>
    <t>18110557659</t>
  </si>
  <si>
    <t>220612023528</t>
  </si>
  <si>
    <t>吕悦</t>
  </si>
  <si>
    <t>199804</t>
  </si>
  <si>
    <t>341204199804270222</t>
  </si>
  <si>
    <t>13395585098</t>
  </si>
  <si>
    <t>220612023101</t>
  </si>
  <si>
    <t>刘紫薇</t>
  </si>
  <si>
    <t>340621199910012021</t>
  </si>
  <si>
    <t>18726238363</t>
  </si>
  <si>
    <t>220612023210</t>
  </si>
  <si>
    <t>周晓琴</t>
  </si>
  <si>
    <t>341227200005019023</t>
  </si>
  <si>
    <t>15156676807</t>
  </si>
  <si>
    <t>220612024327</t>
  </si>
  <si>
    <t>张澳敏</t>
  </si>
  <si>
    <t>341221199910212305</t>
  </si>
  <si>
    <t>18164455351</t>
  </si>
  <si>
    <t>220612022909</t>
  </si>
  <si>
    <t>姚梦奇</t>
  </si>
  <si>
    <t>341204199911211228</t>
  </si>
  <si>
    <t>18226376212</t>
  </si>
  <si>
    <t>220612022713</t>
  </si>
  <si>
    <t>代洁</t>
  </si>
  <si>
    <t>342422200004023688</t>
  </si>
  <si>
    <t>18356496493</t>
  </si>
  <si>
    <t>220612024114</t>
  </si>
  <si>
    <t>柳会会</t>
  </si>
  <si>
    <t>341221199801255242</t>
  </si>
  <si>
    <t>18110599061</t>
  </si>
  <si>
    <t>220612022507</t>
  </si>
  <si>
    <t>焦荷蕊</t>
  </si>
  <si>
    <t>341222199901230022</t>
  </si>
  <si>
    <t>19810868078</t>
  </si>
  <si>
    <t>220612024124</t>
  </si>
  <si>
    <t>秦艺</t>
  </si>
  <si>
    <t>341222200004013883</t>
  </si>
  <si>
    <t>18096776704</t>
  </si>
  <si>
    <t>220612022527</t>
  </si>
  <si>
    <t>朱可霞</t>
  </si>
  <si>
    <t>199501</t>
  </si>
  <si>
    <t>341221199501012046</t>
  </si>
  <si>
    <t>15655655305</t>
  </si>
  <si>
    <t>220612024323</t>
  </si>
  <si>
    <t>王梦圆</t>
  </si>
  <si>
    <t>341226199909075544</t>
  </si>
  <si>
    <t>18298113678</t>
  </si>
  <si>
    <t>220612024113</t>
  </si>
  <si>
    <t>赵桃桃</t>
  </si>
  <si>
    <t>199502</t>
  </si>
  <si>
    <t>341203199502023123</t>
  </si>
  <si>
    <t>18225680208</t>
  </si>
  <si>
    <t>220612023616</t>
  </si>
  <si>
    <t>李雯乐</t>
  </si>
  <si>
    <t>341225200008217241</t>
  </si>
  <si>
    <t>18815684748</t>
  </si>
  <si>
    <t>220612022505</t>
  </si>
  <si>
    <t>郝文杰</t>
  </si>
  <si>
    <t>34120220000803212X</t>
  </si>
  <si>
    <t>15855160434</t>
  </si>
  <si>
    <t>220612023506</t>
  </si>
  <si>
    <t>田恬</t>
  </si>
  <si>
    <t>199912</t>
  </si>
  <si>
    <t>341203199912150926</t>
  </si>
  <si>
    <t>15956843312</t>
  </si>
  <si>
    <t>220612023916</t>
  </si>
  <si>
    <t>吴双双</t>
  </si>
  <si>
    <t>341203199905101923</t>
  </si>
  <si>
    <t>13675670191</t>
  </si>
  <si>
    <t>220612024019</t>
  </si>
  <si>
    <t>林雅雪</t>
  </si>
  <si>
    <t>341227199908014869</t>
  </si>
  <si>
    <t>17556990730</t>
  </si>
  <si>
    <t>220612023116</t>
  </si>
  <si>
    <t>韩雪</t>
  </si>
  <si>
    <t>199810</t>
  </si>
  <si>
    <t>341225199810202025</t>
  </si>
  <si>
    <t>15555958343</t>
  </si>
  <si>
    <t>220612024214</t>
  </si>
  <si>
    <t>许孟军</t>
  </si>
  <si>
    <t>199809</t>
  </si>
  <si>
    <t>341204199809020847</t>
  </si>
  <si>
    <t>15255825102</t>
  </si>
  <si>
    <t>220612022521</t>
  </si>
  <si>
    <t>胡文静</t>
  </si>
  <si>
    <t>341204199809262248</t>
  </si>
  <si>
    <t>18956716074</t>
  </si>
  <si>
    <t>220612024122</t>
  </si>
  <si>
    <t>张同敏</t>
  </si>
  <si>
    <t>341221199801138687</t>
  </si>
  <si>
    <t>15240177624</t>
  </si>
  <si>
    <t>220612024618</t>
  </si>
  <si>
    <t>杜悦</t>
  </si>
  <si>
    <t>341202199906082123</t>
  </si>
  <si>
    <t>13515676955</t>
  </si>
  <si>
    <t>220612022627</t>
  </si>
  <si>
    <t>彭书萍</t>
  </si>
  <si>
    <t>199508</t>
  </si>
  <si>
    <t>341226199508122768</t>
  </si>
  <si>
    <t>13739265207</t>
  </si>
  <si>
    <t>220612023803</t>
  </si>
  <si>
    <t>杨欣琪</t>
  </si>
  <si>
    <t>199705</t>
  </si>
  <si>
    <t>341202199705290022</t>
  </si>
  <si>
    <t>15255888817</t>
  </si>
  <si>
    <t>220612022405</t>
  </si>
  <si>
    <t>张悦悦</t>
  </si>
  <si>
    <t>199806</t>
  </si>
  <si>
    <t>34122519980625464X</t>
  </si>
  <si>
    <t>17855975340</t>
  </si>
  <si>
    <t>220612022619</t>
  </si>
  <si>
    <t>张变</t>
  </si>
  <si>
    <t>199802</t>
  </si>
  <si>
    <t>341226199802065522</t>
  </si>
  <si>
    <t>18656867085</t>
  </si>
  <si>
    <t>220612023025</t>
  </si>
  <si>
    <t>徐飞艳</t>
  </si>
  <si>
    <t>341621199912202129</t>
  </si>
  <si>
    <t>19956950318</t>
  </si>
  <si>
    <t>220612023603</t>
  </si>
  <si>
    <t>汝梦娟</t>
  </si>
  <si>
    <t>341227199903023723</t>
  </si>
  <si>
    <t>18756797478</t>
  </si>
  <si>
    <t>220612022106</t>
  </si>
  <si>
    <t>王莉娜</t>
  </si>
  <si>
    <t>341203199911144022</t>
  </si>
  <si>
    <t>18762681701</t>
  </si>
  <si>
    <t>220612024529</t>
  </si>
  <si>
    <t>康诺兰</t>
  </si>
  <si>
    <t>341623199707307629</t>
  </si>
  <si>
    <t>13295672023</t>
  </si>
  <si>
    <t>220612023522</t>
  </si>
  <si>
    <t>田慧敏</t>
  </si>
  <si>
    <t>341221200012063120</t>
  </si>
  <si>
    <t>18325933008</t>
  </si>
  <si>
    <t>220612023628</t>
  </si>
  <si>
    <t>王晴</t>
  </si>
  <si>
    <t>341222199801177682</t>
  </si>
  <si>
    <t>18256851055</t>
  </si>
  <si>
    <t>220612022705</t>
  </si>
  <si>
    <t>邢连芳</t>
  </si>
  <si>
    <t>200009</t>
  </si>
  <si>
    <t>341621200009304722</t>
  </si>
  <si>
    <t>13156710903</t>
  </si>
  <si>
    <t>220612023806</t>
  </si>
  <si>
    <t>李文露</t>
  </si>
  <si>
    <t>341203200001294449</t>
  </si>
  <si>
    <t>18712656072</t>
  </si>
  <si>
    <t>220612022523</t>
  </si>
  <si>
    <t>崔洁</t>
  </si>
  <si>
    <t>34122119980626042X</t>
  </si>
  <si>
    <t>18726537589</t>
  </si>
  <si>
    <t>220612022912</t>
  </si>
  <si>
    <t>李娜</t>
  </si>
  <si>
    <t>34162319970328372X</t>
  </si>
  <si>
    <t>18855651582</t>
  </si>
  <si>
    <t>220612023622</t>
  </si>
  <si>
    <t>王佳慧</t>
  </si>
  <si>
    <t>34122519990518208X</t>
  </si>
  <si>
    <t>18326816642</t>
  </si>
  <si>
    <t>220612023110</t>
  </si>
  <si>
    <t>朱琳琳</t>
  </si>
  <si>
    <t>34120419991111126X</t>
  </si>
  <si>
    <t>17856739086</t>
  </si>
  <si>
    <t>220612022308</t>
  </si>
  <si>
    <t>王静</t>
  </si>
  <si>
    <t>341202199909281523</t>
  </si>
  <si>
    <t>13399682175</t>
  </si>
  <si>
    <t>220612022513</t>
  </si>
  <si>
    <t>丁雨晴</t>
  </si>
  <si>
    <t>341602199812116064</t>
  </si>
  <si>
    <t>15565078248</t>
  </si>
  <si>
    <t>220612024624</t>
  </si>
  <si>
    <t>王青青</t>
  </si>
  <si>
    <t>341204199805051443</t>
  </si>
  <si>
    <t>15256883129</t>
  </si>
  <si>
    <t>220612022301</t>
  </si>
  <si>
    <t>冯晨</t>
  </si>
  <si>
    <t>341221199907288106</t>
  </si>
  <si>
    <t>13515589321</t>
  </si>
  <si>
    <t>220612023007</t>
  </si>
  <si>
    <t>党文杰</t>
  </si>
  <si>
    <t>341225199902023147</t>
  </si>
  <si>
    <t>18226293981</t>
  </si>
  <si>
    <t>220612023427</t>
  </si>
  <si>
    <t>姜欣茹</t>
  </si>
  <si>
    <t>341221199910208744</t>
  </si>
  <si>
    <t>18815661669</t>
  </si>
  <si>
    <t>220612023909</t>
  </si>
  <si>
    <t>李方园</t>
  </si>
  <si>
    <t>341204200008290826</t>
  </si>
  <si>
    <t>17356854953</t>
  </si>
  <si>
    <t>220612023119</t>
  </si>
  <si>
    <t>张延延</t>
  </si>
  <si>
    <t>341203199707164421</t>
  </si>
  <si>
    <t>18955821837</t>
  </si>
  <si>
    <t>220612022419</t>
  </si>
  <si>
    <t>王秋艳</t>
  </si>
  <si>
    <t>341204199906150627</t>
  </si>
  <si>
    <t>18325884768</t>
  </si>
  <si>
    <t>0124_护理</t>
  </si>
  <si>
    <t>220612024719</t>
  </si>
  <si>
    <t>220612025111</t>
  </si>
  <si>
    <t>200003</t>
  </si>
  <si>
    <t>220612024823</t>
  </si>
  <si>
    <t>220612024725</t>
  </si>
  <si>
    <t>220612025024</t>
  </si>
  <si>
    <t>200002</t>
  </si>
  <si>
    <t>220612025023</t>
  </si>
  <si>
    <t>220612024910</t>
  </si>
  <si>
    <t>220612024921</t>
  </si>
  <si>
    <t>199602</t>
  </si>
  <si>
    <t>220612024924</t>
  </si>
  <si>
    <t>220612024828</t>
  </si>
  <si>
    <t>220612024913</t>
  </si>
  <si>
    <t>220612025014</t>
  </si>
  <si>
    <t>220612025018</t>
  </si>
  <si>
    <t>199403</t>
  </si>
  <si>
    <t>220612025019</t>
  </si>
  <si>
    <t>220612025115</t>
  </si>
  <si>
    <t>0125_护理</t>
  </si>
  <si>
    <t>220612025711</t>
  </si>
  <si>
    <t>220612025709</t>
  </si>
  <si>
    <t>220612025130</t>
  </si>
  <si>
    <t>199904</t>
  </si>
  <si>
    <t>220612025117</t>
  </si>
  <si>
    <t>220612025125</t>
  </si>
  <si>
    <t>220612025713</t>
  </si>
  <si>
    <t>0126_口腔门诊消毒及诊治协助</t>
  </si>
  <si>
    <t>220612025715</t>
  </si>
  <si>
    <t>0129_财务管理</t>
  </si>
  <si>
    <t>220612025305</t>
  </si>
  <si>
    <t>199612</t>
  </si>
  <si>
    <t>220612025429</t>
  </si>
  <si>
    <t>199701</t>
  </si>
  <si>
    <t>0130_一线收费</t>
  </si>
  <si>
    <t>220612025610</t>
  </si>
  <si>
    <t>199708</t>
  </si>
  <si>
    <t>220612025626</t>
  </si>
  <si>
    <t>220612025614</t>
  </si>
  <si>
    <t>199711</t>
  </si>
  <si>
    <t>220612025527</t>
  </si>
  <si>
    <t>220612025622</t>
  </si>
  <si>
    <t>199605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</si>
</sst>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333333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7"/>
  <sheetViews>
    <sheetView tabSelected="1" zoomScale="120" zoomScaleNormal="120" workbookViewId="0">
      <selection activeCell="B6" sqref="B6"/>
    </sheetView>
  </sheetViews>
  <sheetFormatPr defaultColWidth="9" defaultRowHeight="13.5"/>
  <cols>
    <col min="1" max="1" width="6.775" style="4" customWidth="1"/>
    <col min="2" max="2" width="22.5" style="5" customWidth="1"/>
    <col min="3" max="3" width="17.8166666666667" style="5" customWidth="1"/>
    <col min="4" max="4" width="12.2833333333333" style="5" customWidth="1"/>
    <col min="5" max="5" width="6.90833333333333" style="5" customWidth="1"/>
    <col min="6" max="6" width="13.9583333333333" style="6" customWidth="1"/>
    <col min="7" max="7" width="22.2916666666667" style="5" customWidth="1"/>
    <col min="8" max="8" width="18.0166666666667" style="5" customWidth="1"/>
    <col min="9" max="9" width="12.9083333333333" style="7" customWidth="1"/>
    <col min="10" max="16320" width="8.88333333333333" style="8"/>
    <col min="16321" max="16325" width="9" style="8"/>
    <col min="16327" max="16384" width="9" style="8"/>
  </cols>
  <sheetData>
    <row r="1" ht="29" customHeight="1" spans="1:9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0" t="s">
        <v>7</v>
      </c>
      <c r="I1" s="25" t="s">
        <v>8</v>
      </c>
    </row>
    <row r="2" ht="14.25" spans="1:9">
      <c r="A2" s="12">
        <v>1</v>
      </c>
      <c r="B2" s="13" t="s">
        <v>9</v>
      </c>
      <c r="C2" s="33" t="s">
        <v>10</v>
      </c>
      <c r="D2" s="14" t="str">
        <f>"孟佳祥"</f>
        <v>孟佳祥</v>
      </c>
      <c r="E2" s="14" t="str">
        <f t="shared" ref="E2:E8" si="0">"男"</f>
        <v>男</v>
      </c>
      <c r="F2" s="15">
        <v>199506</v>
      </c>
      <c r="G2" s="14" t="str">
        <f>"341227199506031519"</f>
        <v>341227199506031519</v>
      </c>
      <c r="H2" s="14" t="str">
        <f>"15650856226"</f>
        <v>15650856226</v>
      </c>
      <c r="I2" s="26"/>
    </row>
    <row r="3" ht="14.25" spans="1:9">
      <c r="A3" s="12">
        <v>1</v>
      </c>
      <c r="B3" s="13" t="s">
        <v>11</v>
      </c>
      <c r="C3" s="33" t="s">
        <v>12</v>
      </c>
      <c r="D3" s="16" t="str">
        <f>"龚磊"</f>
        <v>龚磊</v>
      </c>
      <c r="E3" s="16" t="str">
        <f t="shared" si="0"/>
        <v>男</v>
      </c>
      <c r="F3" s="17" t="s">
        <v>13</v>
      </c>
      <c r="G3" s="16" t="str">
        <f>"341203199407190310"</f>
        <v>341203199407190310</v>
      </c>
      <c r="H3" s="16" t="str">
        <f>"15805584174"</f>
        <v>15805584174</v>
      </c>
      <c r="I3" s="26"/>
    </row>
    <row r="4" ht="14.25" spans="1:9">
      <c r="A4" s="12">
        <v>2</v>
      </c>
      <c r="B4" s="13" t="s">
        <v>11</v>
      </c>
      <c r="C4" s="33" t="s">
        <v>14</v>
      </c>
      <c r="D4" s="14" t="str">
        <f>"王汉"</f>
        <v>王汉</v>
      </c>
      <c r="E4" s="14" t="str">
        <f t="shared" si="0"/>
        <v>男</v>
      </c>
      <c r="F4" s="17" t="s">
        <v>15</v>
      </c>
      <c r="G4" s="14" t="str">
        <f>"341202199509110936"</f>
        <v>341202199509110936</v>
      </c>
      <c r="H4" s="14" t="str">
        <f>"13014023077"</f>
        <v>13014023077</v>
      </c>
      <c r="I4" s="26"/>
    </row>
    <row r="5" ht="14.25" spans="1:9">
      <c r="A5" s="12">
        <v>3</v>
      </c>
      <c r="B5" s="13" t="s">
        <v>11</v>
      </c>
      <c r="C5" s="33" t="s">
        <v>16</v>
      </c>
      <c r="D5" s="14" t="str">
        <f>"尹纯辉"</f>
        <v>尹纯辉</v>
      </c>
      <c r="E5" s="14" t="str">
        <f t="shared" si="0"/>
        <v>男</v>
      </c>
      <c r="F5" s="17" t="s">
        <v>17</v>
      </c>
      <c r="G5" s="14" t="str">
        <f>"341226198906076715"</f>
        <v>341226198906076715</v>
      </c>
      <c r="H5" s="14" t="str">
        <f>"15256856792"</f>
        <v>15256856792</v>
      </c>
      <c r="I5" s="26"/>
    </row>
    <row r="6" ht="14.25" spans="1:9">
      <c r="A6" s="12">
        <v>4</v>
      </c>
      <c r="B6" s="13" t="s">
        <v>11</v>
      </c>
      <c r="C6" s="33" t="s">
        <v>18</v>
      </c>
      <c r="D6" s="14" t="str">
        <f>"高恒"</f>
        <v>高恒</v>
      </c>
      <c r="E6" s="14" t="str">
        <f t="shared" si="0"/>
        <v>男</v>
      </c>
      <c r="F6" s="17" t="s">
        <v>19</v>
      </c>
      <c r="G6" s="14" t="str">
        <f>"341623198806096754"</f>
        <v>341623198806096754</v>
      </c>
      <c r="H6" s="14" t="str">
        <f>"15955876851"</f>
        <v>15955876851</v>
      </c>
      <c r="I6" s="26"/>
    </row>
    <row r="7" ht="14.25" spans="1:9">
      <c r="A7" s="12">
        <v>1</v>
      </c>
      <c r="B7" s="13" t="s">
        <v>20</v>
      </c>
      <c r="C7" s="33" t="s">
        <v>21</v>
      </c>
      <c r="D7" s="14" t="str">
        <f>"刘岩"</f>
        <v>刘岩</v>
      </c>
      <c r="E7" s="14" t="str">
        <f t="shared" si="0"/>
        <v>男</v>
      </c>
      <c r="F7" s="15">
        <v>199703</v>
      </c>
      <c r="G7" s="14" t="str">
        <f>"341226199703270010"</f>
        <v>341226199703270010</v>
      </c>
      <c r="H7" s="14" t="str">
        <f>"13966569177"</f>
        <v>13966569177</v>
      </c>
      <c r="I7" s="26"/>
    </row>
    <row r="8" ht="14.25" spans="1:9">
      <c r="A8" s="12">
        <v>2</v>
      </c>
      <c r="B8" s="13" t="s">
        <v>20</v>
      </c>
      <c r="C8" s="33" t="s">
        <v>22</v>
      </c>
      <c r="D8" s="14" t="str">
        <f>"张泉东"</f>
        <v>张泉东</v>
      </c>
      <c r="E8" s="14" t="str">
        <f t="shared" si="0"/>
        <v>男</v>
      </c>
      <c r="F8" s="17" t="s">
        <v>23</v>
      </c>
      <c r="G8" s="14" t="str">
        <f>"341204199610230417"</f>
        <v>341204199610230417</v>
      </c>
      <c r="H8" s="14" t="str">
        <f>"18895338982"</f>
        <v>18895338982</v>
      </c>
      <c r="I8" s="26"/>
    </row>
    <row r="9" ht="14.25" spans="1:9">
      <c r="A9" s="12">
        <v>1</v>
      </c>
      <c r="B9" s="13" t="s">
        <v>24</v>
      </c>
      <c r="C9" s="33" t="s">
        <v>25</v>
      </c>
      <c r="D9" s="16" t="str">
        <f>"任英奇"</f>
        <v>任英奇</v>
      </c>
      <c r="E9" s="16" t="str">
        <f t="shared" ref="E9:E17" si="1">"女"</f>
        <v>女</v>
      </c>
      <c r="F9" s="15">
        <v>199710</v>
      </c>
      <c r="G9" s="16" t="str">
        <f>"341203199710152229"</f>
        <v>341203199710152229</v>
      </c>
      <c r="H9" s="16" t="str">
        <f>"13030671663"</f>
        <v>13030671663</v>
      </c>
      <c r="I9" s="26"/>
    </row>
    <row r="10" ht="14.25" spans="1:9">
      <c r="A10" s="12">
        <v>2</v>
      </c>
      <c r="B10" s="13" t="s">
        <v>24</v>
      </c>
      <c r="C10" s="33" t="s">
        <v>26</v>
      </c>
      <c r="D10" s="14" t="str">
        <f>"陈新民"</f>
        <v>陈新民</v>
      </c>
      <c r="E10" s="14" t="str">
        <f t="shared" ref="E10:E13" si="2">"男"</f>
        <v>男</v>
      </c>
      <c r="F10" s="15">
        <v>200002</v>
      </c>
      <c r="G10" s="14" t="str">
        <f>"341225200002162091"</f>
        <v>341225200002162091</v>
      </c>
      <c r="H10" s="14" t="str">
        <f>"19965876627"</f>
        <v>19965876627</v>
      </c>
      <c r="I10" s="26"/>
    </row>
    <row r="11" ht="14.25" spans="1:9">
      <c r="A11" s="12">
        <v>1</v>
      </c>
      <c r="B11" s="13" t="s">
        <v>27</v>
      </c>
      <c r="C11" s="33" t="s">
        <v>28</v>
      </c>
      <c r="D11" s="16" t="str">
        <f>"陈雅丽"</f>
        <v>陈雅丽</v>
      </c>
      <c r="E11" s="16" t="str">
        <f t="shared" si="1"/>
        <v>女</v>
      </c>
      <c r="F11" s="17" t="s">
        <v>29</v>
      </c>
      <c r="G11" s="16" t="str">
        <f>"341221199703049007"</f>
        <v>341221199703049007</v>
      </c>
      <c r="H11" s="16" t="str">
        <f>"18055868300"</f>
        <v>18055868300</v>
      </c>
      <c r="I11" s="26"/>
    </row>
    <row r="12" ht="14.25" spans="1:9">
      <c r="A12" s="12">
        <v>2</v>
      </c>
      <c r="B12" s="13" t="s">
        <v>27</v>
      </c>
      <c r="C12" s="33" t="s">
        <v>30</v>
      </c>
      <c r="D12" s="14" t="str">
        <f>"马鹏博"</f>
        <v>马鹏博</v>
      </c>
      <c r="E12" s="14" t="str">
        <f t="shared" si="2"/>
        <v>男</v>
      </c>
      <c r="F12" s="17" t="s">
        <v>31</v>
      </c>
      <c r="G12" s="14" t="str">
        <f>"341623199805205634"</f>
        <v>341623199805205634</v>
      </c>
      <c r="H12" s="14" t="str">
        <f>"15255490729"</f>
        <v>15255490729</v>
      </c>
      <c r="I12" s="26"/>
    </row>
    <row r="13" ht="14.25" spans="1:9">
      <c r="A13" s="12">
        <v>1</v>
      </c>
      <c r="B13" s="13" t="s">
        <v>32</v>
      </c>
      <c r="C13" s="33" t="s">
        <v>33</v>
      </c>
      <c r="D13" s="16" t="str">
        <f>"王浩浩"</f>
        <v>王浩浩</v>
      </c>
      <c r="E13" s="16" t="str">
        <f t="shared" si="2"/>
        <v>男</v>
      </c>
      <c r="F13" s="17" t="s">
        <v>34</v>
      </c>
      <c r="G13" s="16" t="str">
        <f>"341203199812203410"</f>
        <v>341203199812203410</v>
      </c>
      <c r="H13" s="16" t="str">
        <f>"13275852857"</f>
        <v>13275852857</v>
      </c>
      <c r="I13" s="26"/>
    </row>
    <row r="14" ht="14.25" spans="1:9">
      <c r="A14" s="12">
        <v>1</v>
      </c>
      <c r="B14" s="13" t="s">
        <v>35</v>
      </c>
      <c r="C14" s="33" t="s">
        <v>36</v>
      </c>
      <c r="D14" s="16" t="str">
        <f>"蔡雅洁"</f>
        <v>蔡雅洁</v>
      </c>
      <c r="E14" s="16" t="str">
        <f>"女"</f>
        <v>女</v>
      </c>
      <c r="F14" s="17" t="s">
        <v>37</v>
      </c>
      <c r="G14" s="16" t="str">
        <f>"34120319980122032X"</f>
        <v>34120319980122032X</v>
      </c>
      <c r="H14" s="16" t="str">
        <f>"13955875208"</f>
        <v>13955875208</v>
      </c>
      <c r="I14" s="26"/>
    </row>
    <row r="15" ht="14.25" spans="1:9">
      <c r="A15" s="12">
        <v>2</v>
      </c>
      <c r="B15" s="13" t="s">
        <v>35</v>
      </c>
      <c r="C15" s="13" t="s">
        <v>38</v>
      </c>
      <c r="D15" s="14" t="str">
        <f>"程文莉"</f>
        <v>程文莉</v>
      </c>
      <c r="E15" s="14" t="str">
        <f t="shared" si="1"/>
        <v>女</v>
      </c>
      <c r="F15" s="17" t="s">
        <v>34</v>
      </c>
      <c r="G15" s="14" t="str">
        <f>"341221199812215449"</f>
        <v>341221199812215449</v>
      </c>
      <c r="H15" s="14" t="str">
        <f>"15955817877"</f>
        <v>15955817877</v>
      </c>
      <c r="I15" s="26"/>
    </row>
    <row r="16" ht="14.25" spans="1:9">
      <c r="A16" s="12">
        <v>3</v>
      </c>
      <c r="B16" s="13" t="s">
        <v>35</v>
      </c>
      <c r="C16" s="13" t="s">
        <v>39</v>
      </c>
      <c r="D16" s="14" t="str">
        <f>"李文雅"</f>
        <v>李文雅</v>
      </c>
      <c r="E16" s="14" t="str">
        <f>"女"</f>
        <v>女</v>
      </c>
      <c r="F16" s="17" t="s">
        <v>40</v>
      </c>
      <c r="G16" s="14" t="str">
        <f>"341226199903197129"</f>
        <v>341226199903197129</v>
      </c>
      <c r="H16" s="14" t="str">
        <f>"15249862616"</f>
        <v>15249862616</v>
      </c>
      <c r="I16" s="26"/>
    </row>
    <row r="17" ht="14.25" spans="1:9">
      <c r="A17" s="12">
        <v>4</v>
      </c>
      <c r="B17" s="13" t="s">
        <v>35</v>
      </c>
      <c r="C17" s="13" t="s">
        <v>41</v>
      </c>
      <c r="D17" s="14" t="str">
        <f>"刘梦梦"</f>
        <v>刘梦梦</v>
      </c>
      <c r="E17" s="14" t="str">
        <f t="shared" si="1"/>
        <v>女</v>
      </c>
      <c r="F17" s="17" t="s">
        <v>34</v>
      </c>
      <c r="G17" s="14" t="str">
        <f>"341221199812061283"</f>
        <v>341221199812061283</v>
      </c>
      <c r="H17" s="14" t="str">
        <f>"18855823334"</f>
        <v>18855823334</v>
      </c>
      <c r="I17" s="26"/>
    </row>
    <row r="18" ht="14.25" spans="1:9">
      <c r="A18" s="12">
        <v>5</v>
      </c>
      <c r="B18" s="13" t="s">
        <v>35</v>
      </c>
      <c r="C18" s="13" t="s">
        <v>42</v>
      </c>
      <c r="D18" s="14" t="str">
        <f>"孙舒宝"</f>
        <v>孙舒宝</v>
      </c>
      <c r="E18" s="14" t="str">
        <f t="shared" ref="E18:E23" si="3">"男"</f>
        <v>男</v>
      </c>
      <c r="F18" s="17" t="s">
        <v>15</v>
      </c>
      <c r="G18" s="14" t="str">
        <f>"341223199509290211"</f>
        <v>341223199509290211</v>
      </c>
      <c r="H18" s="14" t="str">
        <f>"15178010264"</f>
        <v>15178010264</v>
      </c>
      <c r="I18" s="26"/>
    </row>
    <row r="19" ht="14.25" spans="1:9">
      <c r="A19" s="12">
        <v>6</v>
      </c>
      <c r="B19" s="13" t="s">
        <v>35</v>
      </c>
      <c r="C19" s="13" t="s">
        <v>43</v>
      </c>
      <c r="D19" s="14" t="str">
        <f>"焦银银"</f>
        <v>焦银银</v>
      </c>
      <c r="E19" s="14" t="str">
        <f>"女"</f>
        <v>女</v>
      </c>
      <c r="F19" s="17" t="s">
        <v>44</v>
      </c>
      <c r="G19" s="14" t="str">
        <f>"341222199911305980"</f>
        <v>341222199911305980</v>
      </c>
      <c r="H19" s="14" t="str">
        <f>"15755836124"</f>
        <v>15755836124</v>
      </c>
      <c r="I19" s="26"/>
    </row>
    <row r="20" ht="14.25" spans="1:9">
      <c r="A20" s="12">
        <v>7</v>
      </c>
      <c r="B20" s="13" t="s">
        <v>35</v>
      </c>
      <c r="C20" s="13" t="s">
        <v>45</v>
      </c>
      <c r="D20" s="14" t="str">
        <f>"廉金蝉"</f>
        <v>廉金蝉</v>
      </c>
      <c r="E20" s="14" t="str">
        <f t="shared" ref="E19:E26" si="4">"女"</f>
        <v>女</v>
      </c>
      <c r="F20" s="17" t="s">
        <v>46</v>
      </c>
      <c r="G20" s="14" t="str">
        <f>"341226199512285025"</f>
        <v>341226199512285025</v>
      </c>
      <c r="H20" s="14" t="str">
        <f>"13195332093"</f>
        <v>13195332093</v>
      </c>
      <c r="I20" s="26"/>
    </row>
    <row r="21" s="1" customFormat="1" ht="14.25" spans="1:16384">
      <c r="A21" s="18">
        <v>1</v>
      </c>
      <c r="B21" s="13" t="s">
        <v>47</v>
      </c>
      <c r="C21" s="13" t="s">
        <v>48</v>
      </c>
      <c r="D21" s="14" t="str">
        <f>"荣实现"</f>
        <v>荣实现</v>
      </c>
      <c r="E21" s="14" t="str">
        <f>"男"</f>
        <v>男</v>
      </c>
      <c r="F21" s="19" t="s">
        <v>49</v>
      </c>
      <c r="G21" s="14" t="str">
        <f>"341221199310110815"</f>
        <v>341221199310110815</v>
      </c>
      <c r="H21" s="14" t="str">
        <f>"15755403047"</f>
        <v>15755403047</v>
      </c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  <c r="AKQ21" s="27"/>
      <c r="AKR21" s="27"/>
      <c r="AKS21" s="27"/>
      <c r="AKT21" s="27"/>
      <c r="AKU21" s="27"/>
      <c r="AKV21" s="27"/>
      <c r="AKW21" s="27"/>
      <c r="AKX21" s="27"/>
      <c r="AKY21" s="27"/>
      <c r="AKZ21" s="27"/>
      <c r="ALA21" s="27"/>
      <c r="ALB21" s="27"/>
      <c r="ALC21" s="27"/>
      <c r="ALD21" s="27"/>
      <c r="ALE21" s="27"/>
      <c r="ALF21" s="27"/>
      <c r="ALG21" s="27"/>
      <c r="ALH21" s="27"/>
      <c r="ALI21" s="27"/>
      <c r="ALJ21" s="27"/>
      <c r="ALK21" s="27"/>
      <c r="ALL21" s="27"/>
      <c r="ALM21" s="27"/>
      <c r="ALN21" s="27"/>
      <c r="ALO21" s="27"/>
      <c r="ALP21" s="27"/>
      <c r="ALQ21" s="27"/>
      <c r="ALR21" s="27"/>
      <c r="ALS21" s="27"/>
      <c r="ALT21" s="27"/>
      <c r="ALU21" s="27"/>
      <c r="ALV21" s="27"/>
      <c r="ALW21" s="27"/>
      <c r="ALX21" s="27"/>
      <c r="ALY21" s="27"/>
      <c r="ALZ21" s="27"/>
      <c r="AMA21" s="27"/>
      <c r="AMB21" s="27"/>
      <c r="AMC21" s="27"/>
      <c r="AMD21" s="27"/>
      <c r="AME21" s="27"/>
      <c r="AMF21" s="27"/>
      <c r="AMG21" s="27"/>
      <c r="AMH21" s="27"/>
      <c r="AMI21" s="27"/>
      <c r="AMJ21" s="27"/>
      <c r="AMK21" s="27"/>
      <c r="AML21" s="27"/>
      <c r="AMM21" s="27"/>
      <c r="AMN21" s="27"/>
      <c r="AMO21" s="27"/>
      <c r="AMP21" s="27"/>
      <c r="AMQ21" s="27"/>
      <c r="AMR21" s="27"/>
      <c r="AMS21" s="27"/>
      <c r="AMT21" s="27"/>
      <c r="AMU21" s="27"/>
      <c r="AMV21" s="27"/>
      <c r="AMW21" s="27"/>
      <c r="AMX21" s="27"/>
      <c r="AMY21" s="27"/>
      <c r="AMZ21" s="27"/>
      <c r="ANA21" s="27"/>
      <c r="ANB21" s="27"/>
      <c r="ANC21" s="27"/>
      <c r="AND21" s="27"/>
      <c r="ANE21" s="27"/>
      <c r="ANF21" s="27"/>
      <c r="ANG21" s="27"/>
      <c r="ANH21" s="27"/>
      <c r="ANI21" s="27"/>
      <c r="ANJ21" s="27"/>
      <c r="ANK21" s="27"/>
      <c r="ANL21" s="27"/>
      <c r="ANM21" s="27"/>
      <c r="ANN21" s="27"/>
      <c r="ANO21" s="27"/>
      <c r="ANP21" s="27"/>
      <c r="ANQ21" s="27"/>
      <c r="ANR21" s="27"/>
      <c r="ANS21" s="27"/>
      <c r="ANT21" s="27"/>
      <c r="ANU21" s="27"/>
      <c r="ANV21" s="27"/>
      <c r="ANW21" s="27"/>
      <c r="ANX21" s="27"/>
      <c r="ANY21" s="27"/>
      <c r="ANZ21" s="27"/>
      <c r="AOA21" s="27"/>
      <c r="AOB21" s="27"/>
      <c r="AOC21" s="27"/>
      <c r="AOD21" s="27"/>
      <c r="AOE21" s="27"/>
      <c r="AOF21" s="27"/>
      <c r="AOG21" s="27"/>
      <c r="AOH21" s="27"/>
      <c r="AOI21" s="27"/>
      <c r="AOJ21" s="27"/>
      <c r="AOK21" s="27"/>
      <c r="AOL21" s="27"/>
      <c r="AOM21" s="27"/>
      <c r="AON21" s="27"/>
      <c r="AOO21" s="27"/>
      <c r="AOP21" s="27"/>
      <c r="AOQ21" s="27"/>
      <c r="AOR21" s="27"/>
      <c r="AOS21" s="27"/>
      <c r="AOT21" s="27"/>
      <c r="AOU21" s="27"/>
      <c r="AOV21" s="27"/>
      <c r="AOW21" s="27"/>
      <c r="AOX21" s="27"/>
      <c r="AOY21" s="27"/>
      <c r="AOZ21" s="27"/>
      <c r="APA21" s="27"/>
      <c r="APB21" s="27"/>
      <c r="APC21" s="27"/>
      <c r="APD21" s="27"/>
      <c r="APE21" s="27"/>
      <c r="APF21" s="27"/>
      <c r="APG21" s="27"/>
      <c r="APH21" s="27"/>
      <c r="API21" s="27"/>
      <c r="APJ21" s="27"/>
      <c r="APK21" s="27"/>
      <c r="APL21" s="27"/>
      <c r="APM21" s="27"/>
      <c r="APN21" s="27"/>
      <c r="APO21" s="27"/>
      <c r="APP21" s="27"/>
      <c r="APQ21" s="27"/>
      <c r="APR21" s="27"/>
      <c r="APS21" s="27"/>
      <c r="APT21" s="27"/>
      <c r="APU21" s="27"/>
      <c r="APV21" s="27"/>
      <c r="APW21" s="27"/>
      <c r="APX21" s="27"/>
      <c r="APY21" s="27"/>
      <c r="APZ21" s="27"/>
      <c r="AQA21" s="27"/>
      <c r="AQB21" s="27"/>
      <c r="AQC21" s="27"/>
      <c r="AQD21" s="27"/>
      <c r="AQE21" s="27"/>
      <c r="AQF21" s="27"/>
      <c r="AQG21" s="27"/>
      <c r="AQH21" s="27"/>
      <c r="AQI21" s="27"/>
      <c r="AQJ21" s="27"/>
      <c r="AQK21" s="27"/>
      <c r="AQL21" s="27"/>
      <c r="AQM21" s="27"/>
      <c r="AQN21" s="27"/>
      <c r="AQO21" s="27"/>
      <c r="AQP21" s="27"/>
      <c r="AQQ21" s="27"/>
      <c r="AQR21" s="27"/>
      <c r="AQS21" s="27"/>
      <c r="AQT21" s="27"/>
      <c r="AQU21" s="27"/>
      <c r="AQV21" s="27"/>
      <c r="AQW21" s="27"/>
      <c r="AQX21" s="27"/>
      <c r="AQY21" s="27"/>
      <c r="AQZ21" s="27"/>
      <c r="ARA21" s="27"/>
      <c r="ARB21" s="27"/>
      <c r="ARC21" s="27"/>
      <c r="ARD21" s="27"/>
      <c r="ARE21" s="27"/>
      <c r="ARF21" s="27"/>
      <c r="ARG21" s="27"/>
      <c r="ARH21" s="27"/>
      <c r="ARI21" s="27"/>
      <c r="ARJ21" s="27"/>
      <c r="ARK21" s="27"/>
      <c r="ARL21" s="27"/>
      <c r="ARM21" s="27"/>
      <c r="ARN21" s="27"/>
      <c r="ARO21" s="27"/>
      <c r="ARP21" s="27"/>
      <c r="ARQ21" s="27"/>
      <c r="ARR21" s="27"/>
      <c r="ARS21" s="27"/>
      <c r="ART21" s="27"/>
      <c r="ARU21" s="27"/>
      <c r="ARV21" s="27"/>
      <c r="ARW21" s="27"/>
      <c r="ARX21" s="27"/>
      <c r="ARY21" s="27"/>
      <c r="ARZ21" s="27"/>
      <c r="ASA21" s="27"/>
      <c r="ASB21" s="27"/>
      <c r="ASC21" s="27"/>
      <c r="ASD21" s="27"/>
      <c r="ASE21" s="27"/>
      <c r="ASF21" s="27"/>
      <c r="ASG21" s="27"/>
      <c r="ASH21" s="27"/>
      <c r="ASI21" s="27"/>
      <c r="ASJ21" s="27"/>
      <c r="ASK21" s="27"/>
      <c r="ASL21" s="27"/>
      <c r="ASM21" s="27"/>
      <c r="ASN21" s="27"/>
      <c r="ASO21" s="27"/>
      <c r="ASP21" s="27"/>
      <c r="ASQ21" s="27"/>
      <c r="ASR21" s="27"/>
      <c r="ASS21" s="27"/>
      <c r="AST21" s="27"/>
      <c r="ASU21" s="27"/>
      <c r="ASV21" s="27"/>
      <c r="ASW21" s="27"/>
      <c r="ASX21" s="27"/>
      <c r="ASY21" s="27"/>
      <c r="ASZ21" s="27"/>
      <c r="ATA21" s="27"/>
      <c r="ATB21" s="27"/>
      <c r="ATC21" s="27"/>
      <c r="ATD21" s="27"/>
      <c r="ATE21" s="27"/>
      <c r="ATF21" s="27"/>
      <c r="ATG21" s="27"/>
      <c r="ATH21" s="27"/>
      <c r="ATI21" s="27"/>
      <c r="ATJ21" s="27"/>
      <c r="ATK21" s="27"/>
      <c r="ATL21" s="27"/>
      <c r="ATM21" s="27"/>
      <c r="ATN21" s="27"/>
      <c r="ATO21" s="27"/>
      <c r="ATP21" s="27"/>
      <c r="ATQ21" s="27"/>
      <c r="ATR21" s="27"/>
      <c r="ATS21" s="27"/>
      <c r="ATT21" s="27"/>
      <c r="ATU21" s="27"/>
      <c r="ATV21" s="27"/>
      <c r="ATW21" s="27"/>
      <c r="ATX21" s="27"/>
      <c r="ATY21" s="27"/>
      <c r="ATZ21" s="27"/>
      <c r="AUA21" s="27"/>
      <c r="AUB21" s="27"/>
      <c r="AUC21" s="27"/>
      <c r="AUD21" s="27"/>
      <c r="AUE21" s="27"/>
      <c r="AUF21" s="27"/>
      <c r="AUG21" s="27"/>
      <c r="AUH21" s="27"/>
      <c r="AUI21" s="27"/>
      <c r="AUJ21" s="27"/>
      <c r="AUK21" s="27"/>
      <c r="AUL21" s="27"/>
      <c r="AUM21" s="27"/>
      <c r="AUN21" s="27"/>
      <c r="AUO21" s="27"/>
      <c r="AUP21" s="27"/>
      <c r="AUQ21" s="27"/>
      <c r="AUR21" s="27"/>
      <c r="AUS21" s="27"/>
      <c r="AUT21" s="27"/>
      <c r="AUU21" s="27"/>
      <c r="AUV21" s="27"/>
      <c r="AUW21" s="27"/>
      <c r="AUX21" s="27"/>
      <c r="AUY21" s="27"/>
      <c r="AUZ21" s="27"/>
      <c r="AVA21" s="27"/>
      <c r="AVB21" s="27"/>
      <c r="AVC21" s="27"/>
      <c r="AVD21" s="27"/>
      <c r="AVE21" s="27"/>
      <c r="AVF21" s="27"/>
      <c r="AVG21" s="27"/>
      <c r="AVH21" s="27"/>
      <c r="AVI21" s="27"/>
      <c r="AVJ21" s="27"/>
      <c r="AVK21" s="27"/>
      <c r="AVL21" s="27"/>
      <c r="AVM21" s="27"/>
      <c r="AVN21" s="27"/>
      <c r="AVO21" s="27"/>
      <c r="AVP21" s="27"/>
      <c r="AVQ21" s="27"/>
      <c r="AVR21" s="27"/>
      <c r="AVS21" s="27"/>
      <c r="AVT21" s="27"/>
      <c r="AVU21" s="27"/>
      <c r="AVV21" s="27"/>
      <c r="AVW21" s="27"/>
      <c r="AVX21" s="27"/>
      <c r="AVY21" s="27"/>
      <c r="AVZ21" s="27"/>
      <c r="AWA21" s="27"/>
      <c r="AWB21" s="27"/>
      <c r="AWC21" s="27"/>
      <c r="AWD21" s="27"/>
      <c r="AWE21" s="27"/>
      <c r="AWF21" s="27"/>
      <c r="AWG21" s="27"/>
      <c r="AWH21" s="27"/>
      <c r="AWI21" s="27"/>
      <c r="AWJ21" s="27"/>
      <c r="AWK21" s="27"/>
      <c r="AWL21" s="27"/>
      <c r="AWM21" s="27"/>
      <c r="AWN21" s="27"/>
      <c r="AWO21" s="27"/>
      <c r="AWP21" s="27"/>
      <c r="AWQ21" s="27"/>
      <c r="AWR21" s="27"/>
      <c r="AWS21" s="27"/>
      <c r="AWT21" s="27"/>
      <c r="AWU21" s="27"/>
      <c r="AWV21" s="27"/>
      <c r="AWW21" s="27"/>
      <c r="AWX21" s="27"/>
      <c r="AWY21" s="27"/>
      <c r="AWZ21" s="27"/>
      <c r="AXA21" s="27"/>
      <c r="AXB21" s="27"/>
      <c r="AXC21" s="27"/>
      <c r="AXD21" s="27"/>
      <c r="AXE21" s="27"/>
      <c r="AXF21" s="27"/>
      <c r="AXG21" s="27"/>
      <c r="AXH21" s="27"/>
      <c r="AXI21" s="27"/>
      <c r="AXJ21" s="27"/>
      <c r="AXK21" s="27"/>
      <c r="AXL21" s="27"/>
      <c r="AXM21" s="27"/>
      <c r="AXN21" s="27"/>
      <c r="AXO21" s="27"/>
      <c r="AXP21" s="27"/>
      <c r="AXQ21" s="27"/>
      <c r="AXR21" s="27"/>
      <c r="AXS21" s="27"/>
      <c r="AXT21" s="27"/>
      <c r="AXU21" s="27"/>
      <c r="AXV21" s="27"/>
      <c r="AXW21" s="27"/>
      <c r="AXX21" s="27"/>
      <c r="AXY21" s="27"/>
      <c r="AXZ21" s="27"/>
      <c r="AYA21" s="27"/>
      <c r="AYB21" s="27"/>
      <c r="AYC21" s="27"/>
      <c r="AYD21" s="27"/>
      <c r="AYE21" s="27"/>
      <c r="AYF21" s="27"/>
      <c r="AYG21" s="27"/>
      <c r="AYH21" s="27"/>
      <c r="AYI21" s="27"/>
      <c r="AYJ21" s="27"/>
      <c r="AYK21" s="27"/>
      <c r="AYL21" s="27"/>
      <c r="AYM21" s="27"/>
      <c r="AYN21" s="27"/>
      <c r="AYO21" s="27"/>
      <c r="AYP21" s="27"/>
      <c r="AYQ21" s="27"/>
      <c r="AYR21" s="27"/>
      <c r="AYS21" s="27"/>
      <c r="AYT21" s="27"/>
      <c r="AYU21" s="27"/>
      <c r="AYV21" s="27"/>
      <c r="AYW21" s="27"/>
      <c r="AYX21" s="27"/>
      <c r="AYY21" s="27"/>
      <c r="AYZ21" s="27"/>
      <c r="AZA21" s="27"/>
      <c r="AZB21" s="27"/>
      <c r="AZC21" s="27"/>
      <c r="AZD21" s="27"/>
      <c r="AZE21" s="27"/>
      <c r="AZF21" s="27"/>
      <c r="AZG21" s="27"/>
      <c r="AZH21" s="27"/>
      <c r="AZI21" s="27"/>
      <c r="AZJ21" s="27"/>
      <c r="AZK21" s="27"/>
      <c r="AZL21" s="27"/>
      <c r="AZM21" s="27"/>
      <c r="AZN21" s="27"/>
      <c r="AZO21" s="27"/>
      <c r="AZP21" s="27"/>
      <c r="AZQ21" s="27"/>
      <c r="AZR21" s="27"/>
      <c r="AZS21" s="27"/>
      <c r="AZT21" s="27"/>
      <c r="AZU21" s="27"/>
      <c r="AZV21" s="27"/>
      <c r="AZW21" s="27"/>
      <c r="AZX21" s="27"/>
      <c r="AZY21" s="27"/>
      <c r="AZZ21" s="27"/>
      <c r="BAA21" s="27"/>
      <c r="BAB21" s="27"/>
      <c r="BAC21" s="27"/>
      <c r="BAD21" s="27"/>
      <c r="BAE21" s="27"/>
      <c r="BAF21" s="27"/>
      <c r="BAG21" s="27"/>
      <c r="BAH21" s="27"/>
      <c r="BAI21" s="27"/>
      <c r="BAJ21" s="27"/>
      <c r="BAK21" s="27"/>
      <c r="BAL21" s="27"/>
      <c r="BAM21" s="27"/>
      <c r="BAN21" s="27"/>
      <c r="BAO21" s="27"/>
      <c r="BAP21" s="27"/>
      <c r="BAQ21" s="27"/>
      <c r="BAR21" s="27"/>
      <c r="BAS21" s="27"/>
      <c r="BAT21" s="27"/>
      <c r="BAU21" s="27"/>
      <c r="BAV21" s="27"/>
      <c r="BAW21" s="27"/>
      <c r="BAX21" s="27"/>
      <c r="BAY21" s="27"/>
      <c r="BAZ21" s="27"/>
      <c r="BBA21" s="27"/>
      <c r="BBB21" s="27"/>
      <c r="BBC21" s="27"/>
      <c r="BBD21" s="27"/>
      <c r="BBE21" s="27"/>
      <c r="BBF21" s="27"/>
      <c r="BBG21" s="27"/>
      <c r="BBH21" s="27"/>
      <c r="BBI21" s="27"/>
      <c r="BBJ21" s="27"/>
      <c r="BBK21" s="27"/>
      <c r="BBL21" s="27"/>
      <c r="BBM21" s="27"/>
      <c r="BBN21" s="27"/>
      <c r="BBO21" s="27"/>
      <c r="BBP21" s="27"/>
      <c r="BBQ21" s="27"/>
      <c r="BBR21" s="27"/>
      <c r="BBS21" s="27"/>
      <c r="BBT21" s="27"/>
      <c r="BBU21" s="27"/>
      <c r="BBV21" s="27"/>
      <c r="BBW21" s="27"/>
      <c r="BBX21" s="27"/>
      <c r="BBY21" s="27"/>
      <c r="BBZ21" s="27"/>
      <c r="BCA21" s="27"/>
      <c r="BCB21" s="27"/>
      <c r="BCC21" s="27"/>
      <c r="BCD21" s="27"/>
      <c r="BCE21" s="27"/>
      <c r="BCF21" s="27"/>
      <c r="BCG21" s="27"/>
      <c r="BCH21" s="27"/>
      <c r="BCI21" s="27"/>
      <c r="BCJ21" s="27"/>
      <c r="BCK21" s="27"/>
      <c r="BCL21" s="27"/>
      <c r="BCM21" s="27"/>
      <c r="BCN21" s="27"/>
      <c r="BCO21" s="27"/>
      <c r="BCP21" s="27"/>
      <c r="BCQ21" s="27"/>
      <c r="BCR21" s="27"/>
      <c r="BCS21" s="27"/>
      <c r="BCT21" s="27"/>
      <c r="BCU21" s="27"/>
      <c r="BCV21" s="27"/>
      <c r="BCW21" s="27"/>
      <c r="BCX21" s="27"/>
      <c r="BCY21" s="27"/>
      <c r="BCZ21" s="27"/>
      <c r="BDA21" s="27"/>
      <c r="BDB21" s="27"/>
      <c r="BDC21" s="27"/>
      <c r="BDD21" s="27"/>
      <c r="BDE21" s="27"/>
      <c r="BDF21" s="27"/>
      <c r="BDG21" s="27"/>
      <c r="BDH21" s="27"/>
      <c r="BDI21" s="27"/>
      <c r="BDJ21" s="27"/>
      <c r="BDK21" s="27"/>
      <c r="BDL21" s="27"/>
      <c r="BDM21" s="27"/>
      <c r="BDN21" s="27"/>
      <c r="BDO21" s="27"/>
      <c r="BDP21" s="27"/>
      <c r="BDQ21" s="27"/>
      <c r="BDR21" s="27"/>
      <c r="BDS21" s="27"/>
      <c r="BDT21" s="27"/>
      <c r="BDU21" s="27"/>
      <c r="BDV21" s="27"/>
      <c r="BDW21" s="27"/>
      <c r="BDX21" s="27"/>
      <c r="BDY21" s="27"/>
      <c r="BDZ21" s="27"/>
      <c r="BEA21" s="27"/>
      <c r="BEB21" s="27"/>
      <c r="BEC21" s="27"/>
      <c r="BED21" s="27"/>
      <c r="BEE21" s="27"/>
      <c r="BEF21" s="27"/>
      <c r="BEG21" s="27"/>
      <c r="BEH21" s="27"/>
      <c r="BEI21" s="27"/>
      <c r="BEJ21" s="27"/>
      <c r="BEK21" s="27"/>
      <c r="BEL21" s="27"/>
      <c r="BEM21" s="27"/>
      <c r="BEN21" s="27"/>
      <c r="BEO21" s="27"/>
      <c r="BEP21" s="27"/>
      <c r="BEQ21" s="27"/>
      <c r="BER21" s="27"/>
      <c r="BES21" s="27"/>
      <c r="BET21" s="27"/>
      <c r="BEU21" s="27"/>
      <c r="BEV21" s="27"/>
      <c r="BEW21" s="27"/>
      <c r="BEX21" s="27"/>
      <c r="BEY21" s="27"/>
      <c r="BEZ21" s="27"/>
      <c r="BFA21" s="27"/>
      <c r="BFB21" s="27"/>
      <c r="BFC21" s="27"/>
      <c r="BFD21" s="27"/>
      <c r="BFE21" s="27"/>
      <c r="BFF21" s="27"/>
      <c r="BFG21" s="27"/>
      <c r="BFH21" s="27"/>
      <c r="BFI21" s="27"/>
      <c r="BFJ21" s="27"/>
      <c r="BFK21" s="27"/>
      <c r="BFL21" s="27"/>
      <c r="BFM21" s="27"/>
      <c r="BFN21" s="27"/>
      <c r="BFO21" s="27"/>
      <c r="BFP21" s="27"/>
      <c r="BFQ21" s="27"/>
      <c r="BFR21" s="27"/>
      <c r="BFS21" s="27"/>
      <c r="BFT21" s="27"/>
      <c r="BFU21" s="27"/>
      <c r="BFV21" s="27"/>
      <c r="BFW21" s="27"/>
      <c r="BFX21" s="27"/>
      <c r="BFY21" s="27"/>
      <c r="BFZ21" s="27"/>
      <c r="BGA21" s="27"/>
      <c r="BGB21" s="27"/>
      <c r="BGC21" s="27"/>
      <c r="BGD21" s="27"/>
      <c r="BGE21" s="27"/>
      <c r="BGF21" s="27"/>
      <c r="BGG21" s="27"/>
      <c r="BGH21" s="27"/>
      <c r="BGI21" s="27"/>
      <c r="BGJ21" s="27"/>
      <c r="BGK21" s="27"/>
      <c r="BGL21" s="27"/>
      <c r="BGM21" s="27"/>
      <c r="BGN21" s="27"/>
      <c r="BGO21" s="27"/>
      <c r="BGP21" s="27"/>
      <c r="BGQ21" s="27"/>
      <c r="BGR21" s="27"/>
      <c r="BGS21" s="27"/>
      <c r="BGT21" s="27"/>
      <c r="BGU21" s="27"/>
      <c r="BGV21" s="27"/>
      <c r="BGW21" s="27"/>
      <c r="BGX21" s="27"/>
      <c r="BGY21" s="27"/>
      <c r="BGZ21" s="27"/>
      <c r="BHA21" s="27"/>
      <c r="BHB21" s="27"/>
      <c r="BHC21" s="27"/>
      <c r="BHD21" s="27"/>
      <c r="BHE21" s="27"/>
      <c r="BHF21" s="27"/>
      <c r="BHG21" s="27"/>
      <c r="BHH21" s="27"/>
      <c r="BHI21" s="27"/>
      <c r="BHJ21" s="27"/>
      <c r="BHK21" s="27"/>
      <c r="BHL21" s="27"/>
      <c r="BHM21" s="27"/>
      <c r="BHN21" s="27"/>
      <c r="BHO21" s="27"/>
      <c r="BHP21" s="27"/>
      <c r="BHQ21" s="27"/>
      <c r="BHR21" s="27"/>
      <c r="BHS21" s="27"/>
      <c r="BHT21" s="27"/>
      <c r="BHU21" s="27"/>
      <c r="BHV21" s="27"/>
      <c r="BHW21" s="27"/>
      <c r="BHX21" s="27"/>
      <c r="BHY21" s="27"/>
      <c r="BHZ21" s="27"/>
      <c r="BIA21" s="27"/>
      <c r="BIB21" s="27"/>
      <c r="BIC21" s="27"/>
      <c r="BID21" s="27"/>
      <c r="BIE21" s="27"/>
      <c r="BIF21" s="27"/>
      <c r="BIG21" s="27"/>
      <c r="BIH21" s="27"/>
      <c r="BII21" s="27"/>
      <c r="BIJ21" s="27"/>
      <c r="BIK21" s="27"/>
      <c r="BIL21" s="27"/>
      <c r="BIM21" s="27"/>
      <c r="BIN21" s="27"/>
      <c r="BIO21" s="27"/>
      <c r="BIP21" s="27"/>
      <c r="BIQ21" s="27"/>
      <c r="BIR21" s="27"/>
      <c r="BIS21" s="27"/>
      <c r="BIT21" s="27"/>
      <c r="BIU21" s="27"/>
      <c r="BIV21" s="27"/>
      <c r="BIW21" s="27"/>
      <c r="BIX21" s="27"/>
      <c r="BIY21" s="27"/>
      <c r="BIZ21" s="27"/>
      <c r="BJA21" s="27"/>
      <c r="BJB21" s="27"/>
      <c r="BJC21" s="27"/>
      <c r="BJD21" s="27"/>
      <c r="BJE21" s="27"/>
      <c r="BJF21" s="27"/>
      <c r="BJG21" s="27"/>
      <c r="BJH21" s="27"/>
      <c r="BJI21" s="27"/>
      <c r="BJJ21" s="27"/>
      <c r="BJK21" s="27"/>
      <c r="BJL21" s="27"/>
      <c r="BJM21" s="27"/>
      <c r="BJN21" s="27"/>
      <c r="BJO21" s="27"/>
      <c r="BJP21" s="27"/>
      <c r="BJQ21" s="27"/>
      <c r="BJR21" s="27"/>
      <c r="BJS21" s="27"/>
      <c r="BJT21" s="27"/>
      <c r="BJU21" s="27"/>
      <c r="BJV21" s="27"/>
      <c r="BJW21" s="27"/>
      <c r="BJX21" s="27"/>
      <c r="BJY21" s="27"/>
      <c r="BJZ21" s="27"/>
      <c r="BKA21" s="27"/>
      <c r="BKB21" s="27"/>
      <c r="BKC21" s="27"/>
      <c r="BKD21" s="27"/>
      <c r="BKE21" s="27"/>
      <c r="BKF21" s="27"/>
      <c r="BKG21" s="27"/>
      <c r="BKH21" s="27"/>
      <c r="BKI21" s="27"/>
      <c r="BKJ21" s="27"/>
      <c r="BKK21" s="27"/>
      <c r="BKL21" s="27"/>
      <c r="BKM21" s="27"/>
      <c r="BKN21" s="27"/>
      <c r="BKO21" s="27"/>
      <c r="BKP21" s="27"/>
      <c r="BKQ21" s="27"/>
      <c r="BKR21" s="27"/>
      <c r="BKS21" s="27"/>
      <c r="BKT21" s="27"/>
      <c r="BKU21" s="27"/>
      <c r="BKV21" s="27"/>
      <c r="BKW21" s="27"/>
      <c r="BKX21" s="27"/>
      <c r="BKY21" s="27"/>
      <c r="BKZ21" s="27"/>
      <c r="BLA21" s="27"/>
      <c r="BLB21" s="27"/>
      <c r="BLC21" s="27"/>
      <c r="BLD21" s="27"/>
      <c r="BLE21" s="27"/>
      <c r="BLF21" s="27"/>
      <c r="BLG21" s="27"/>
      <c r="BLH21" s="27"/>
      <c r="BLI21" s="27"/>
      <c r="BLJ21" s="27"/>
      <c r="BLK21" s="27"/>
      <c r="BLL21" s="27"/>
      <c r="BLM21" s="27"/>
      <c r="BLN21" s="27"/>
      <c r="BLO21" s="27"/>
      <c r="BLP21" s="27"/>
      <c r="BLQ21" s="27"/>
      <c r="BLR21" s="27"/>
      <c r="BLS21" s="27"/>
      <c r="BLT21" s="27"/>
      <c r="BLU21" s="27"/>
      <c r="BLV21" s="27"/>
      <c r="BLW21" s="27"/>
      <c r="BLX21" s="27"/>
      <c r="BLY21" s="27"/>
      <c r="BLZ21" s="27"/>
      <c r="BMA21" s="27"/>
      <c r="BMB21" s="27"/>
      <c r="BMC21" s="27"/>
      <c r="BMD21" s="27"/>
      <c r="BME21" s="27"/>
      <c r="BMF21" s="27"/>
      <c r="BMG21" s="27"/>
      <c r="BMH21" s="27"/>
      <c r="BMI21" s="27"/>
      <c r="BMJ21" s="27"/>
      <c r="BMK21" s="27"/>
      <c r="BML21" s="27"/>
      <c r="BMM21" s="27"/>
      <c r="BMN21" s="27"/>
      <c r="BMO21" s="27"/>
      <c r="BMP21" s="27"/>
      <c r="BMQ21" s="27"/>
      <c r="BMR21" s="27"/>
      <c r="BMS21" s="27"/>
      <c r="BMT21" s="27"/>
      <c r="BMU21" s="27"/>
      <c r="BMV21" s="27"/>
      <c r="BMW21" s="27"/>
      <c r="BMX21" s="27"/>
      <c r="BMY21" s="27"/>
      <c r="BMZ21" s="27"/>
      <c r="BNA21" s="27"/>
      <c r="BNB21" s="27"/>
      <c r="BNC21" s="27"/>
      <c r="BND21" s="27"/>
      <c r="BNE21" s="27"/>
      <c r="BNF21" s="27"/>
      <c r="BNG21" s="27"/>
      <c r="BNH21" s="27"/>
      <c r="BNI21" s="27"/>
      <c r="BNJ21" s="27"/>
      <c r="BNK21" s="27"/>
      <c r="BNL21" s="27"/>
      <c r="BNM21" s="27"/>
      <c r="BNN21" s="27"/>
      <c r="BNO21" s="27"/>
      <c r="BNP21" s="27"/>
      <c r="BNQ21" s="27"/>
      <c r="BNR21" s="27"/>
      <c r="BNS21" s="27"/>
      <c r="BNT21" s="27"/>
      <c r="BNU21" s="27"/>
      <c r="BNV21" s="27"/>
      <c r="BNW21" s="27"/>
      <c r="BNX21" s="27"/>
      <c r="BNY21" s="27"/>
      <c r="BNZ21" s="27"/>
      <c r="BOA21" s="27"/>
      <c r="BOB21" s="27"/>
      <c r="BOC21" s="27"/>
      <c r="BOD21" s="27"/>
      <c r="BOE21" s="27"/>
      <c r="BOF21" s="27"/>
      <c r="BOG21" s="27"/>
      <c r="BOH21" s="27"/>
      <c r="BOI21" s="27"/>
      <c r="BOJ21" s="27"/>
      <c r="BOK21" s="27"/>
      <c r="BOL21" s="27"/>
      <c r="BOM21" s="27"/>
      <c r="BON21" s="27"/>
      <c r="BOO21" s="27"/>
      <c r="BOP21" s="27"/>
      <c r="BOQ21" s="27"/>
      <c r="BOR21" s="27"/>
      <c r="BOS21" s="27"/>
      <c r="BOT21" s="27"/>
      <c r="BOU21" s="27"/>
      <c r="BOV21" s="27"/>
      <c r="BOW21" s="27"/>
      <c r="BOX21" s="27"/>
      <c r="BOY21" s="27"/>
      <c r="BOZ21" s="27"/>
      <c r="BPA21" s="27"/>
      <c r="BPB21" s="27"/>
      <c r="BPC21" s="27"/>
      <c r="BPD21" s="27"/>
      <c r="BPE21" s="27"/>
      <c r="BPF21" s="27"/>
      <c r="BPG21" s="27"/>
      <c r="BPH21" s="27"/>
      <c r="BPI21" s="27"/>
      <c r="BPJ21" s="27"/>
      <c r="BPK21" s="27"/>
      <c r="BPL21" s="27"/>
      <c r="BPM21" s="27"/>
      <c r="BPN21" s="27"/>
      <c r="BPO21" s="27"/>
      <c r="BPP21" s="27"/>
      <c r="BPQ21" s="27"/>
      <c r="BPR21" s="27"/>
      <c r="BPS21" s="27"/>
      <c r="BPT21" s="27"/>
      <c r="BPU21" s="27"/>
      <c r="BPV21" s="27"/>
      <c r="BPW21" s="27"/>
      <c r="BPX21" s="27"/>
      <c r="BPY21" s="27"/>
      <c r="BPZ21" s="27"/>
      <c r="BQA21" s="27"/>
      <c r="BQB21" s="27"/>
      <c r="BQC21" s="27"/>
      <c r="BQD21" s="27"/>
      <c r="BQE21" s="27"/>
      <c r="BQF21" s="27"/>
      <c r="BQG21" s="27"/>
      <c r="BQH21" s="27"/>
      <c r="BQI21" s="27"/>
      <c r="BQJ21" s="27"/>
      <c r="BQK21" s="27"/>
      <c r="BQL21" s="27"/>
      <c r="BQM21" s="27"/>
      <c r="BQN21" s="27"/>
      <c r="BQO21" s="27"/>
      <c r="BQP21" s="27"/>
      <c r="BQQ21" s="27"/>
      <c r="BQR21" s="27"/>
      <c r="BQS21" s="27"/>
      <c r="BQT21" s="27"/>
      <c r="BQU21" s="27"/>
      <c r="BQV21" s="27"/>
      <c r="BQW21" s="27"/>
      <c r="BQX21" s="27"/>
      <c r="BQY21" s="27"/>
      <c r="BQZ21" s="27"/>
      <c r="BRA21" s="27"/>
      <c r="BRB21" s="27"/>
      <c r="BRC21" s="27"/>
      <c r="BRD21" s="27"/>
      <c r="BRE21" s="27"/>
      <c r="BRF21" s="27"/>
      <c r="BRG21" s="27"/>
      <c r="BRH21" s="27"/>
      <c r="BRI21" s="27"/>
      <c r="BRJ21" s="27"/>
      <c r="BRK21" s="27"/>
      <c r="BRL21" s="27"/>
      <c r="BRM21" s="27"/>
      <c r="BRN21" s="27"/>
      <c r="BRO21" s="27"/>
      <c r="BRP21" s="27"/>
      <c r="BRQ21" s="27"/>
      <c r="BRR21" s="27"/>
      <c r="BRS21" s="27"/>
      <c r="BRT21" s="27"/>
      <c r="BRU21" s="27"/>
      <c r="BRV21" s="27"/>
      <c r="BRW21" s="27"/>
      <c r="BRX21" s="27"/>
      <c r="BRY21" s="27"/>
      <c r="BRZ21" s="27"/>
      <c r="BSA21" s="27"/>
      <c r="BSB21" s="27"/>
      <c r="BSC21" s="27"/>
      <c r="BSD21" s="27"/>
      <c r="BSE21" s="27"/>
      <c r="BSF21" s="27"/>
      <c r="BSG21" s="27"/>
      <c r="BSH21" s="27"/>
      <c r="BSI21" s="27"/>
      <c r="BSJ21" s="27"/>
      <c r="BSK21" s="27"/>
      <c r="BSL21" s="27"/>
      <c r="BSM21" s="27"/>
      <c r="BSN21" s="27"/>
      <c r="BSO21" s="27"/>
      <c r="BSP21" s="27"/>
      <c r="BSQ21" s="27"/>
      <c r="BSR21" s="27"/>
      <c r="BSS21" s="27"/>
      <c r="BST21" s="27"/>
      <c r="BSU21" s="27"/>
      <c r="BSV21" s="27"/>
      <c r="BSW21" s="27"/>
      <c r="BSX21" s="27"/>
      <c r="BSY21" s="27"/>
      <c r="BSZ21" s="27"/>
      <c r="BTA21" s="27"/>
      <c r="BTB21" s="27"/>
      <c r="BTC21" s="27"/>
      <c r="BTD21" s="27"/>
      <c r="BTE21" s="27"/>
      <c r="BTF21" s="27"/>
      <c r="BTG21" s="27"/>
      <c r="BTH21" s="27"/>
      <c r="BTI21" s="27"/>
      <c r="BTJ21" s="27"/>
      <c r="BTK21" s="27"/>
      <c r="BTL21" s="27"/>
      <c r="BTM21" s="27"/>
      <c r="BTN21" s="27"/>
      <c r="BTO21" s="27"/>
      <c r="BTP21" s="27"/>
      <c r="BTQ21" s="27"/>
      <c r="BTR21" s="27"/>
      <c r="BTS21" s="27"/>
      <c r="BTT21" s="27"/>
      <c r="BTU21" s="27"/>
      <c r="BTV21" s="27"/>
      <c r="BTW21" s="27"/>
      <c r="BTX21" s="27"/>
      <c r="BTY21" s="27"/>
      <c r="BTZ21" s="27"/>
      <c r="BUA21" s="27"/>
      <c r="BUB21" s="27"/>
      <c r="BUC21" s="27"/>
      <c r="BUD21" s="27"/>
      <c r="BUE21" s="27"/>
      <c r="BUF21" s="27"/>
      <c r="BUG21" s="27"/>
      <c r="BUH21" s="27"/>
      <c r="BUI21" s="27"/>
      <c r="BUJ21" s="27"/>
      <c r="BUK21" s="27"/>
      <c r="BUL21" s="27"/>
      <c r="BUM21" s="27"/>
      <c r="BUN21" s="27"/>
      <c r="BUO21" s="27"/>
      <c r="BUP21" s="27"/>
      <c r="BUQ21" s="27"/>
      <c r="BUR21" s="27"/>
      <c r="BUS21" s="27"/>
      <c r="BUT21" s="27"/>
      <c r="BUU21" s="27"/>
      <c r="BUV21" s="27"/>
      <c r="BUW21" s="27"/>
      <c r="BUX21" s="27"/>
      <c r="BUY21" s="27"/>
      <c r="BUZ21" s="27"/>
      <c r="BVA21" s="27"/>
      <c r="BVB21" s="27"/>
      <c r="BVC21" s="27"/>
      <c r="BVD21" s="27"/>
      <c r="BVE21" s="27"/>
      <c r="BVF21" s="27"/>
      <c r="BVG21" s="27"/>
      <c r="BVH21" s="27"/>
      <c r="BVI21" s="27"/>
      <c r="BVJ21" s="27"/>
      <c r="BVK21" s="27"/>
      <c r="BVL21" s="27"/>
      <c r="BVM21" s="27"/>
      <c r="BVN21" s="27"/>
      <c r="BVO21" s="27"/>
      <c r="BVP21" s="27"/>
      <c r="BVQ21" s="27"/>
      <c r="BVR21" s="27"/>
      <c r="BVS21" s="27"/>
      <c r="BVT21" s="27"/>
      <c r="BVU21" s="27"/>
      <c r="BVV21" s="27"/>
      <c r="BVW21" s="27"/>
      <c r="BVX21" s="27"/>
      <c r="BVY21" s="27"/>
      <c r="BVZ21" s="27"/>
      <c r="BWA21" s="27"/>
      <c r="BWB21" s="27"/>
      <c r="BWC21" s="27"/>
      <c r="BWD21" s="27"/>
      <c r="BWE21" s="27"/>
      <c r="BWF21" s="27"/>
      <c r="BWG21" s="27"/>
      <c r="BWH21" s="27"/>
      <c r="BWI21" s="27"/>
      <c r="BWJ21" s="27"/>
      <c r="BWK21" s="27"/>
      <c r="BWL21" s="27"/>
      <c r="BWM21" s="27"/>
      <c r="BWN21" s="27"/>
      <c r="BWO21" s="27"/>
      <c r="BWP21" s="27"/>
      <c r="BWQ21" s="27"/>
      <c r="BWR21" s="27"/>
      <c r="BWS21" s="27"/>
      <c r="BWT21" s="27"/>
      <c r="BWU21" s="27"/>
      <c r="BWV21" s="27"/>
      <c r="BWW21" s="27"/>
      <c r="BWX21" s="27"/>
      <c r="BWY21" s="27"/>
      <c r="BWZ21" s="27"/>
      <c r="BXA21" s="27"/>
      <c r="BXB21" s="27"/>
      <c r="BXC21" s="27"/>
      <c r="BXD21" s="27"/>
      <c r="BXE21" s="27"/>
      <c r="BXF21" s="27"/>
      <c r="BXG21" s="27"/>
      <c r="BXH21" s="27"/>
      <c r="BXI21" s="27"/>
      <c r="BXJ21" s="27"/>
      <c r="BXK21" s="27"/>
      <c r="BXL21" s="27"/>
      <c r="BXM21" s="27"/>
      <c r="BXN21" s="27"/>
      <c r="BXO21" s="27"/>
      <c r="BXP21" s="27"/>
      <c r="BXQ21" s="27"/>
      <c r="BXR21" s="27"/>
      <c r="BXS21" s="27"/>
      <c r="BXT21" s="27"/>
      <c r="BXU21" s="27"/>
      <c r="BXV21" s="27"/>
      <c r="BXW21" s="27"/>
      <c r="BXX21" s="27"/>
      <c r="BXY21" s="27"/>
      <c r="BXZ21" s="27"/>
      <c r="BYA21" s="27"/>
      <c r="BYB21" s="27"/>
      <c r="BYC21" s="27"/>
      <c r="BYD21" s="27"/>
      <c r="BYE21" s="27"/>
      <c r="BYF21" s="27"/>
      <c r="BYG21" s="27"/>
      <c r="BYH21" s="27"/>
      <c r="BYI21" s="27"/>
      <c r="BYJ21" s="27"/>
      <c r="BYK21" s="27"/>
      <c r="BYL21" s="27"/>
      <c r="BYM21" s="27"/>
      <c r="BYN21" s="27"/>
      <c r="BYO21" s="27"/>
      <c r="BYP21" s="27"/>
      <c r="BYQ21" s="27"/>
      <c r="BYR21" s="27"/>
      <c r="BYS21" s="27"/>
      <c r="BYT21" s="27"/>
      <c r="BYU21" s="27"/>
      <c r="BYV21" s="27"/>
      <c r="BYW21" s="27"/>
      <c r="BYX21" s="27"/>
      <c r="BYY21" s="27"/>
      <c r="BYZ21" s="27"/>
      <c r="BZA21" s="27"/>
      <c r="BZB21" s="27"/>
      <c r="BZC21" s="27"/>
      <c r="BZD21" s="27"/>
      <c r="BZE21" s="27"/>
      <c r="BZF21" s="27"/>
      <c r="BZG21" s="27"/>
      <c r="BZH21" s="27"/>
      <c r="BZI21" s="27"/>
      <c r="BZJ21" s="27"/>
      <c r="BZK21" s="27"/>
      <c r="BZL21" s="27"/>
      <c r="BZM21" s="27"/>
      <c r="BZN21" s="27"/>
      <c r="BZO21" s="27"/>
      <c r="BZP21" s="27"/>
      <c r="BZQ21" s="27"/>
      <c r="BZR21" s="27"/>
      <c r="BZS21" s="27"/>
      <c r="BZT21" s="27"/>
      <c r="BZU21" s="27"/>
      <c r="BZV21" s="27"/>
      <c r="BZW21" s="27"/>
      <c r="BZX21" s="27"/>
      <c r="BZY21" s="27"/>
      <c r="BZZ21" s="27"/>
      <c r="CAA21" s="27"/>
      <c r="CAB21" s="27"/>
      <c r="CAC21" s="27"/>
      <c r="CAD21" s="27"/>
      <c r="CAE21" s="27"/>
      <c r="CAF21" s="27"/>
      <c r="CAG21" s="27"/>
      <c r="CAH21" s="27"/>
      <c r="CAI21" s="27"/>
      <c r="CAJ21" s="27"/>
      <c r="CAK21" s="27"/>
      <c r="CAL21" s="27"/>
      <c r="CAM21" s="27"/>
      <c r="CAN21" s="27"/>
      <c r="CAO21" s="27"/>
      <c r="CAP21" s="27"/>
      <c r="CAQ21" s="27"/>
      <c r="CAR21" s="27"/>
      <c r="CAS21" s="27"/>
      <c r="CAT21" s="27"/>
      <c r="CAU21" s="27"/>
      <c r="CAV21" s="27"/>
      <c r="CAW21" s="27"/>
      <c r="CAX21" s="27"/>
      <c r="CAY21" s="27"/>
      <c r="CAZ21" s="27"/>
      <c r="CBA21" s="27"/>
      <c r="CBB21" s="27"/>
      <c r="CBC21" s="27"/>
      <c r="CBD21" s="27"/>
      <c r="CBE21" s="27"/>
      <c r="CBF21" s="27"/>
      <c r="CBG21" s="27"/>
      <c r="CBH21" s="27"/>
      <c r="CBI21" s="27"/>
      <c r="CBJ21" s="27"/>
      <c r="CBK21" s="27"/>
      <c r="CBL21" s="27"/>
      <c r="CBM21" s="27"/>
      <c r="CBN21" s="27"/>
      <c r="CBO21" s="27"/>
      <c r="CBP21" s="27"/>
      <c r="CBQ21" s="27"/>
      <c r="CBR21" s="27"/>
      <c r="CBS21" s="27"/>
      <c r="CBT21" s="27"/>
      <c r="CBU21" s="27"/>
      <c r="CBV21" s="27"/>
      <c r="CBW21" s="27"/>
      <c r="CBX21" s="27"/>
      <c r="CBY21" s="27"/>
      <c r="CBZ21" s="27"/>
      <c r="CCA21" s="27"/>
      <c r="CCB21" s="27"/>
      <c r="CCC21" s="27"/>
      <c r="CCD21" s="27"/>
      <c r="CCE21" s="27"/>
      <c r="CCF21" s="27"/>
      <c r="CCG21" s="27"/>
      <c r="CCH21" s="27"/>
      <c r="CCI21" s="27"/>
      <c r="CCJ21" s="27"/>
      <c r="CCK21" s="27"/>
      <c r="CCL21" s="27"/>
      <c r="CCM21" s="27"/>
      <c r="CCN21" s="27"/>
      <c r="CCO21" s="27"/>
      <c r="CCP21" s="27"/>
      <c r="CCQ21" s="27"/>
      <c r="CCR21" s="27"/>
      <c r="CCS21" s="27"/>
      <c r="CCT21" s="27"/>
      <c r="CCU21" s="27"/>
      <c r="CCV21" s="27"/>
      <c r="CCW21" s="27"/>
      <c r="CCX21" s="27"/>
      <c r="CCY21" s="27"/>
      <c r="CCZ21" s="27"/>
      <c r="CDA21" s="27"/>
      <c r="CDB21" s="27"/>
      <c r="CDC21" s="27"/>
      <c r="CDD21" s="27"/>
      <c r="CDE21" s="27"/>
      <c r="CDF21" s="27"/>
      <c r="CDG21" s="27"/>
      <c r="CDH21" s="27"/>
      <c r="CDI21" s="27"/>
      <c r="CDJ21" s="27"/>
      <c r="CDK21" s="27"/>
      <c r="CDL21" s="27"/>
      <c r="CDM21" s="27"/>
      <c r="CDN21" s="27"/>
      <c r="CDO21" s="27"/>
      <c r="CDP21" s="27"/>
      <c r="CDQ21" s="27"/>
      <c r="CDR21" s="27"/>
      <c r="CDS21" s="27"/>
      <c r="CDT21" s="27"/>
      <c r="CDU21" s="27"/>
      <c r="CDV21" s="27"/>
      <c r="CDW21" s="27"/>
      <c r="CDX21" s="27"/>
      <c r="CDY21" s="27"/>
      <c r="CDZ21" s="27"/>
      <c r="CEA21" s="27"/>
      <c r="CEB21" s="27"/>
      <c r="CEC21" s="27"/>
      <c r="CED21" s="27"/>
      <c r="CEE21" s="27"/>
      <c r="CEF21" s="27"/>
      <c r="CEG21" s="27"/>
      <c r="CEH21" s="27"/>
      <c r="CEI21" s="27"/>
      <c r="CEJ21" s="27"/>
      <c r="CEK21" s="27"/>
      <c r="CEL21" s="27"/>
      <c r="CEM21" s="27"/>
      <c r="CEN21" s="27"/>
      <c r="CEO21" s="27"/>
      <c r="CEP21" s="27"/>
      <c r="CEQ21" s="27"/>
      <c r="CER21" s="27"/>
      <c r="CES21" s="27"/>
      <c r="CET21" s="27"/>
      <c r="CEU21" s="27"/>
      <c r="CEV21" s="27"/>
      <c r="CEW21" s="27"/>
      <c r="CEX21" s="27"/>
      <c r="CEY21" s="27"/>
      <c r="CEZ21" s="27"/>
      <c r="CFA21" s="27"/>
      <c r="CFB21" s="27"/>
      <c r="CFC21" s="27"/>
      <c r="CFD21" s="27"/>
      <c r="CFE21" s="27"/>
      <c r="CFF21" s="27"/>
      <c r="CFG21" s="27"/>
      <c r="CFH21" s="27"/>
      <c r="CFI21" s="27"/>
      <c r="CFJ21" s="27"/>
      <c r="CFK21" s="27"/>
      <c r="CFL21" s="27"/>
      <c r="CFM21" s="27"/>
      <c r="CFN21" s="27"/>
      <c r="CFO21" s="27"/>
      <c r="CFP21" s="27"/>
      <c r="CFQ21" s="27"/>
      <c r="CFR21" s="27"/>
      <c r="CFS21" s="27"/>
      <c r="CFT21" s="27"/>
      <c r="CFU21" s="27"/>
      <c r="CFV21" s="27"/>
      <c r="CFW21" s="27"/>
      <c r="CFX21" s="27"/>
      <c r="CFY21" s="27"/>
      <c r="CFZ21" s="27"/>
      <c r="CGA21" s="27"/>
      <c r="CGB21" s="27"/>
      <c r="CGC21" s="27"/>
      <c r="CGD21" s="27"/>
      <c r="CGE21" s="27"/>
      <c r="CGF21" s="27"/>
      <c r="CGG21" s="27"/>
      <c r="CGH21" s="27"/>
      <c r="CGI21" s="27"/>
      <c r="CGJ21" s="27"/>
      <c r="CGK21" s="27"/>
      <c r="CGL21" s="27"/>
      <c r="CGM21" s="27"/>
      <c r="CGN21" s="27"/>
      <c r="CGO21" s="27"/>
      <c r="CGP21" s="27"/>
      <c r="CGQ21" s="27"/>
      <c r="CGR21" s="27"/>
      <c r="CGS21" s="27"/>
      <c r="CGT21" s="27"/>
      <c r="CGU21" s="27"/>
      <c r="CGV21" s="27"/>
      <c r="CGW21" s="27"/>
      <c r="CGX21" s="27"/>
      <c r="CGY21" s="27"/>
      <c r="CGZ21" s="27"/>
      <c r="CHA21" s="27"/>
      <c r="CHB21" s="27"/>
      <c r="CHC21" s="27"/>
      <c r="CHD21" s="27"/>
      <c r="CHE21" s="27"/>
      <c r="CHF21" s="27"/>
      <c r="CHG21" s="27"/>
      <c r="CHH21" s="27"/>
      <c r="CHI21" s="27"/>
      <c r="CHJ21" s="27"/>
      <c r="CHK21" s="27"/>
      <c r="CHL21" s="27"/>
      <c r="CHM21" s="27"/>
      <c r="CHN21" s="27"/>
      <c r="CHO21" s="27"/>
      <c r="CHP21" s="27"/>
      <c r="CHQ21" s="27"/>
      <c r="CHR21" s="27"/>
      <c r="CHS21" s="27"/>
      <c r="CHT21" s="27"/>
      <c r="CHU21" s="27"/>
      <c r="CHV21" s="27"/>
      <c r="CHW21" s="27"/>
      <c r="CHX21" s="27"/>
      <c r="CHY21" s="27"/>
      <c r="CHZ21" s="27"/>
      <c r="CIA21" s="27"/>
      <c r="CIB21" s="27"/>
      <c r="CIC21" s="27"/>
      <c r="CID21" s="27"/>
      <c r="CIE21" s="27"/>
      <c r="CIF21" s="27"/>
      <c r="CIG21" s="27"/>
      <c r="CIH21" s="27"/>
      <c r="CII21" s="27"/>
      <c r="CIJ21" s="27"/>
      <c r="CIK21" s="27"/>
      <c r="CIL21" s="27"/>
      <c r="CIM21" s="27"/>
      <c r="CIN21" s="27"/>
      <c r="CIO21" s="27"/>
      <c r="CIP21" s="27"/>
      <c r="CIQ21" s="27"/>
      <c r="CIR21" s="27"/>
      <c r="CIS21" s="27"/>
      <c r="CIT21" s="27"/>
      <c r="CIU21" s="27"/>
      <c r="CIV21" s="27"/>
      <c r="CIW21" s="27"/>
      <c r="CIX21" s="27"/>
      <c r="CIY21" s="27"/>
      <c r="CIZ21" s="27"/>
      <c r="CJA21" s="27"/>
      <c r="CJB21" s="27"/>
      <c r="CJC21" s="27"/>
      <c r="CJD21" s="27"/>
      <c r="CJE21" s="27"/>
      <c r="CJF21" s="27"/>
      <c r="CJG21" s="27"/>
      <c r="CJH21" s="27"/>
      <c r="CJI21" s="27"/>
      <c r="CJJ21" s="27"/>
      <c r="CJK21" s="27"/>
      <c r="CJL21" s="27"/>
      <c r="CJM21" s="27"/>
      <c r="CJN21" s="27"/>
      <c r="CJO21" s="27"/>
      <c r="CJP21" s="27"/>
      <c r="CJQ21" s="27"/>
      <c r="CJR21" s="27"/>
      <c r="CJS21" s="27"/>
      <c r="CJT21" s="27"/>
      <c r="CJU21" s="27"/>
      <c r="CJV21" s="27"/>
      <c r="CJW21" s="27"/>
      <c r="CJX21" s="27"/>
      <c r="CJY21" s="27"/>
      <c r="CJZ21" s="27"/>
      <c r="CKA21" s="27"/>
      <c r="CKB21" s="27"/>
      <c r="CKC21" s="27"/>
      <c r="CKD21" s="27"/>
      <c r="CKE21" s="27"/>
      <c r="CKF21" s="27"/>
      <c r="CKG21" s="27"/>
      <c r="CKH21" s="27"/>
      <c r="CKI21" s="27"/>
      <c r="CKJ21" s="27"/>
      <c r="CKK21" s="27"/>
      <c r="CKL21" s="27"/>
      <c r="CKM21" s="27"/>
      <c r="CKN21" s="27"/>
      <c r="CKO21" s="27"/>
      <c r="CKP21" s="27"/>
      <c r="CKQ21" s="27"/>
      <c r="CKR21" s="27"/>
      <c r="CKS21" s="27"/>
      <c r="CKT21" s="27"/>
      <c r="CKU21" s="27"/>
      <c r="CKV21" s="27"/>
      <c r="CKW21" s="27"/>
      <c r="CKX21" s="27"/>
      <c r="CKY21" s="27"/>
      <c r="CKZ21" s="27"/>
      <c r="CLA21" s="27"/>
      <c r="CLB21" s="27"/>
      <c r="CLC21" s="27"/>
      <c r="CLD21" s="27"/>
      <c r="CLE21" s="27"/>
      <c r="CLF21" s="27"/>
      <c r="CLG21" s="27"/>
      <c r="CLH21" s="27"/>
      <c r="CLI21" s="27"/>
      <c r="CLJ21" s="27"/>
      <c r="CLK21" s="27"/>
      <c r="CLL21" s="27"/>
      <c r="CLM21" s="27"/>
      <c r="CLN21" s="27"/>
      <c r="CLO21" s="27"/>
      <c r="CLP21" s="27"/>
      <c r="CLQ21" s="27"/>
      <c r="CLR21" s="27"/>
      <c r="CLS21" s="27"/>
      <c r="CLT21" s="27"/>
      <c r="CLU21" s="27"/>
      <c r="CLV21" s="27"/>
      <c r="CLW21" s="27"/>
      <c r="CLX21" s="27"/>
      <c r="CLY21" s="27"/>
      <c r="CLZ21" s="27"/>
      <c r="CMA21" s="27"/>
      <c r="CMB21" s="27"/>
      <c r="CMC21" s="27"/>
      <c r="CMD21" s="27"/>
      <c r="CME21" s="27"/>
      <c r="CMF21" s="27"/>
      <c r="CMG21" s="27"/>
      <c r="CMH21" s="27"/>
      <c r="CMI21" s="27"/>
      <c r="CMJ21" s="27"/>
      <c r="CMK21" s="27"/>
      <c r="CML21" s="27"/>
      <c r="CMM21" s="27"/>
      <c r="CMN21" s="27"/>
      <c r="CMO21" s="27"/>
      <c r="CMP21" s="27"/>
      <c r="CMQ21" s="27"/>
      <c r="CMR21" s="27"/>
      <c r="CMS21" s="27"/>
      <c r="CMT21" s="27"/>
      <c r="CMU21" s="27"/>
      <c r="CMV21" s="27"/>
      <c r="CMW21" s="27"/>
      <c r="CMX21" s="27"/>
      <c r="CMY21" s="27"/>
      <c r="CMZ21" s="27"/>
      <c r="CNA21" s="27"/>
      <c r="CNB21" s="27"/>
      <c r="CNC21" s="27"/>
      <c r="CND21" s="27"/>
      <c r="CNE21" s="27"/>
      <c r="CNF21" s="27"/>
      <c r="CNG21" s="27"/>
      <c r="CNH21" s="27"/>
      <c r="CNI21" s="27"/>
      <c r="CNJ21" s="27"/>
      <c r="CNK21" s="27"/>
      <c r="CNL21" s="27"/>
      <c r="CNM21" s="27"/>
      <c r="CNN21" s="27"/>
      <c r="CNO21" s="27"/>
      <c r="CNP21" s="27"/>
      <c r="CNQ21" s="27"/>
      <c r="CNR21" s="27"/>
      <c r="CNS21" s="27"/>
      <c r="CNT21" s="27"/>
      <c r="CNU21" s="27"/>
      <c r="CNV21" s="27"/>
      <c r="CNW21" s="27"/>
      <c r="CNX21" s="27"/>
      <c r="CNY21" s="27"/>
      <c r="CNZ21" s="27"/>
      <c r="COA21" s="27"/>
      <c r="COB21" s="27"/>
      <c r="COC21" s="27"/>
      <c r="COD21" s="27"/>
      <c r="COE21" s="27"/>
      <c r="COF21" s="27"/>
      <c r="COG21" s="27"/>
      <c r="COH21" s="27"/>
      <c r="COI21" s="27"/>
      <c r="COJ21" s="27"/>
      <c r="COK21" s="27"/>
      <c r="COL21" s="27"/>
      <c r="COM21" s="27"/>
      <c r="CON21" s="27"/>
      <c r="COO21" s="27"/>
      <c r="COP21" s="27"/>
      <c r="COQ21" s="27"/>
      <c r="COR21" s="27"/>
      <c r="COS21" s="27"/>
      <c r="COT21" s="27"/>
      <c r="COU21" s="27"/>
      <c r="COV21" s="27"/>
      <c r="COW21" s="27"/>
      <c r="COX21" s="27"/>
      <c r="COY21" s="27"/>
      <c r="COZ21" s="27"/>
      <c r="CPA21" s="27"/>
      <c r="CPB21" s="27"/>
      <c r="CPC21" s="27"/>
      <c r="CPD21" s="27"/>
      <c r="CPE21" s="27"/>
      <c r="CPF21" s="27"/>
      <c r="CPG21" s="27"/>
      <c r="CPH21" s="27"/>
      <c r="CPI21" s="27"/>
      <c r="CPJ21" s="27"/>
      <c r="CPK21" s="27"/>
      <c r="CPL21" s="27"/>
      <c r="CPM21" s="27"/>
      <c r="CPN21" s="27"/>
      <c r="CPO21" s="27"/>
      <c r="CPP21" s="27"/>
      <c r="CPQ21" s="27"/>
      <c r="CPR21" s="27"/>
      <c r="CPS21" s="27"/>
      <c r="CPT21" s="27"/>
      <c r="CPU21" s="27"/>
      <c r="CPV21" s="27"/>
      <c r="CPW21" s="27"/>
      <c r="CPX21" s="27"/>
      <c r="CPY21" s="27"/>
      <c r="CPZ21" s="27"/>
      <c r="CQA21" s="27"/>
      <c r="CQB21" s="27"/>
      <c r="CQC21" s="27"/>
      <c r="CQD21" s="27"/>
      <c r="CQE21" s="27"/>
      <c r="CQF21" s="27"/>
      <c r="CQG21" s="27"/>
      <c r="CQH21" s="27"/>
      <c r="CQI21" s="27"/>
      <c r="CQJ21" s="27"/>
      <c r="CQK21" s="27"/>
      <c r="CQL21" s="27"/>
      <c r="CQM21" s="27"/>
      <c r="CQN21" s="27"/>
      <c r="CQO21" s="27"/>
      <c r="CQP21" s="27"/>
      <c r="CQQ21" s="27"/>
      <c r="CQR21" s="27"/>
      <c r="CQS21" s="27"/>
      <c r="CQT21" s="27"/>
      <c r="CQU21" s="27"/>
      <c r="CQV21" s="27"/>
      <c r="CQW21" s="27"/>
      <c r="CQX21" s="27"/>
      <c r="CQY21" s="27"/>
      <c r="CQZ21" s="27"/>
      <c r="CRA21" s="27"/>
      <c r="CRB21" s="27"/>
      <c r="CRC21" s="27"/>
      <c r="CRD21" s="27"/>
      <c r="CRE21" s="27"/>
      <c r="CRF21" s="27"/>
      <c r="CRG21" s="27"/>
      <c r="CRH21" s="27"/>
      <c r="CRI21" s="27"/>
      <c r="CRJ21" s="27"/>
      <c r="CRK21" s="27"/>
      <c r="CRL21" s="27"/>
      <c r="CRM21" s="27"/>
      <c r="CRN21" s="27"/>
      <c r="CRO21" s="27"/>
      <c r="CRP21" s="27"/>
      <c r="CRQ21" s="27"/>
      <c r="CRR21" s="27"/>
      <c r="CRS21" s="27"/>
      <c r="CRT21" s="27"/>
      <c r="CRU21" s="27"/>
      <c r="CRV21" s="27"/>
      <c r="CRW21" s="27"/>
      <c r="CRX21" s="27"/>
      <c r="CRY21" s="27"/>
      <c r="CRZ21" s="27"/>
      <c r="CSA21" s="27"/>
      <c r="CSB21" s="27"/>
      <c r="CSC21" s="27"/>
      <c r="CSD21" s="27"/>
      <c r="CSE21" s="27"/>
      <c r="CSF21" s="27"/>
      <c r="CSG21" s="27"/>
      <c r="CSH21" s="27"/>
      <c r="CSI21" s="27"/>
      <c r="CSJ21" s="27"/>
      <c r="CSK21" s="27"/>
      <c r="CSL21" s="27"/>
      <c r="CSM21" s="27"/>
      <c r="CSN21" s="27"/>
      <c r="CSO21" s="27"/>
      <c r="CSP21" s="27"/>
      <c r="CSQ21" s="27"/>
      <c r="CSR21" s="27"/>
      <c r="CSS21" s="27"/>
      <c r="CST21" s="27"/>
      <c r="CSU21" s="27"/>
      <c r="CSV21" s="27"/>
      <c r="CSW21" s="27"/>
      <c r="CSX21" s="27"/>
      <c r="CSY21" s="27"/>
      <c r="CSZ21" s="27"/>
      <c r="CTA21" s="27"/>
      <c r="CTB21" s="27"/>
      <c r="CTC21" s="27"/>
      <c r="CTD21" s="27"/>
      <c r="CTE21" s="27"/>
      <c r="CTF21" s="27"/>
      <c r="CTG21" s="27"/>
      <c r="CTH21" s="27"/>
      <c r="CTI21" s="27"/>
      <c r="CTJ21" s="27"/>
      <c r="CTK21" s="27"/>
      <c r="CTL21" s="27"/>
      <c r="CTM21" s="27"/>
      <c r="CTN21" s="27"/>
      <c r="CTO21" s="27"/>
      <c r="CTP21" s="27"/>
      <c r="CTQ21" s="27"/>
      <c r="CTR21" s="27"/>
      <c r="CTS21" s="27"/>
      <c r="CTT21" s="27"/>
      <c r="CTU21" s="27"/>
      <c r="CTV21" s="27"/>
      <c r="CTW21" s="27"/>
      <c r="CTX21" s="27"/>
      <c r="CTY21" s="27"/>
      <c r="CTZ21" s="27"/>
      <c r="CUA21" s="27"/>
      <c r="CUB21" s="27"/>
      <c r="CUC21" s="27"/>
      <c r="CUD21" s="27"/>
      <c r="CUE21" s="27"/>
      <c r="CUF21" s="27"/>
      <c r="CUG21" s="27"/>
      <c r="CUH21" s="27"/>
      <c r="CUI21" s="27"/>
      <c r="CUJ21" s="27"/>
      <c r="CUK21" s="27"/>
      <c r="CUL21" s="27"/>
      <c r="CUM21" s="27"/>
      <c r="CUN21" s="27"/>
      <c r="CUO21" s="27"/>
      <c r="CUP21" s="27"/>
      <c r="CUQ21" s="27"/>
      <c r="CUR21" s="27"/>
      <c r="CUS21" s="27"/>
      <c r="CUT21" s="27"/>
      <c r="CUU21" s="27"/>
      <c r="CUV21" s="27"/>
      <c r="CUW21" s="27"/>
      <c r="CUX21" s="27"/>
      <c r="CUY21" s="27"/>
      <c r="CUZ21" s="27"/>
      <c r="CVA21" s="27"/>
      <c r="CVB21" s="27"/>
      <c r="CVC21" s="27"/>
      <c r="CVD21" s="27"/>
      <c r="CVE21" s="27"/>
      <c r="CVF21" s="27"/>
      <c r="CVG21" s="27"/>
      <c r="CVH21" s="27"/>
      <c r="CVI21" s="27"/>
      <c r="CVJ21" s="27"/>
      <c r="CVK21" s="27"/>
      <c r="CVL21" s="27"/>
      <c r="CVM21" s="27"/>
      <c r="CVN21" s="27"/>
      <c r="CVO21" s="27"/>
      <c r="CVP21" s="27"/>
      <c r="CVQ21" s="27"/>
      <c r="CVR21" s="27"/>
      <c r="CVS21" s="27"/>
      <c r="CVT21" s="27"/>
      <c r="CVU21" s="27"/>
      <c r="CVV21" s="27"/>
      <c r="CVW21" s="27"/>
      <c r="CVX21" s="27"/>
      <c r="CVY21" s="27"/>
      <c r="CVZ21" s="27"/>
      <c r="CWA21" s="27"/>
      <c r="CWB21" s="27"/>
      <c r="CWC21" s="27"/>
      <c r="CWD21" s="27"/>
      <c r="CWE21" s="27"/>
      <c r="CWF21" s="27"/>
      <c r="CWG21" s="27"/>
      <c r="CWH21" s="27"/>
      <c r="CWI21" s="27"/>
      <c r="CWJ21" s="27"/>
      <c r="CWK21" s="27"/>
      <c r="CWL21" s="27"/>
      <c r="CWM21" s="27"/>
      <c r="CWN21" s="27"/>
      <c r="CWO21" s="27"/>
      <c r="CWP21" s="27"/>
      <c r="CWQ21" s="27"/>
      <c r="CWR21" s="27"/>
      <c r="CWS21" s="27"/>
      <c r="CWT21" s="27"/>
      <c r="CWU21" s="27"/>
      <c r="CWV21" s="27"/>
      <c r="CWW21" s="27"/>
      <c r="CWX21" s="27"/>
      <c r="CWY21" s="27"/>
      <c r="CWZ21" s="27"/>
      <c r="CXA21" s="27"/>
      <c r="CXB21" s="27"/>
      <c r="CXC21" s="27"/>
      <c r="CXD21" s="27"/>
      <c r="CXE21" s="27"/>
      <c r="CXF21" s="27"/>
      <c r="CXG21" s="27"/>
      <c r="CXH21" s="27"/>
      <c r="CXI21" s="27"/>
      <c r="CXJ21" s="27"/>
      <c r="CXK21" s="27"/>
      <c r="CXL21" s="27"/>
      <c r="CXM21" s="27"/>
      <c r="CXN21" s="27"/>
      <c r="CXO21" s="27"/>
      <c r="CXP21" s="27"/>
      <c r="CXQ21" s="27"/>
      <c r="CXR21" s="27"/>
      <c r="CXS21" s="27"/>
      <c r="CXT21" s="27"/>
      <c r="CXU21" s="27"/>
      <c r="CXV21" s="27"/>
      <c r="CXW21" s="27"/>
      <c r="CXX21" s="27"/>
      <c r="CXY21" s="27"/>
      <c r="CXZ21" s="27"/>
      <c r="CYA21" s="27"/>
      <c r="CYB21" s="27"/>
      <c r="CYC21" s="27"/>
      <c r="CYD21" s="27"/>
      <c r="CYE21" s="27"/>
      <c r="CYF21" s="27"/>
      <c r="CYG21" s="27"/>
      <c r="CYH21" s="27"/>
      <c r="CYI21" s="27"/>
      <c r="CYJ21" s="27"/>
      <c r="CYK21" s="27"/>
      <c r="CYL21" s="27"/>
      <c r="CYM21" s="27"/>
      <c r="CYN21" s="27"/>
      <c r="CYO21" s="27"/>
      <c r="CYP21" s="27"/>
      <c r="CYQ21" s="27"/>
      <c r="CYR21" s="27"/>
      <c r="CYS21" s="27"/>
      <c r="CYT21" s="27"/>
      <c r="CYU21" s="27"/>
      <c r="CYV21" s="27"/>
      <c r="CYW21" s="27"/>
      <c r="CYX21" s="27"/>
      <c r="CYY21" s="27"/>
      <c r="CYZ21" s="27"/>
      <c r="CZA21" s="27"/>
      <c r="CZB21" s="27"/>
      <c r="CZC21" s="27"/>
      <c r="CZD21" s="27"/>
      <c r="CZE21" s="27"/>
      <c r="CZF21" s="27"/>
      <c r="CZG21" s="27"/>
      <c r="CZH21" s="27"/>
      <c r="CZI21" s="27"/>
      <c r="CZJ21" s="27"/>
      <c r="CZK21" s="27"/>
      <c r="CZL21" s="27"/>
      <c r="CZM21" s="27"/>
      <c r="CZN21" s="27"/>
      <c r="CZO21" s="27"/>
      <c r="CZP21" s="27"/>
      <c r="CZQ21" s="27"/>
      <c r="CZR21" s="27"/>
      <c r="CZS21" s="27"/>
      <c r="CZT21" s="27"/>
      <c r="CZU21" s="27"/>
      <c r="CZV21" s="27"/>
      <c r="CZW21" s="27"/>
      <c r="CZX21" s="27"/>
      <c r="CZY21" s="27"/>
      <c r="CZZ21" s="27"/>
      <c r="DAA21" s="27"/>
      <c r="DAB21" s="27"/>
      <c r="DAC21" s="27"/>
      <c r="DAD21" s="27"/>
      <c r="DAE21" s="27"/>
      <c r="DAF21" s="27"/>
      <c r="DAG21" s="27"/>
      <c r="DAH21" s="27"/>
      <c r="DAI21" s="27"/>
      <c r="DAJ21" s="27"/>
      <c r="DAK21" s="27"/>
      <c r="DAL21" s="27"/>
      <c r="DAM21" s="27"/>
      <c r="DAN21" s="27"/>
      <c r="DAO21" s="27"/>
      <c r="DAP21" s="27"/>
      <c r="DAQ21" s="27"/>
      <c r="DAR21" s="27"/>
      <c r="DAS21" s="27"/>
      <c r="DAT21" s="27"/>
      <c r="DAU21" s="27"/>
      <c r="DAV21" s="27"/>
      <c r="DAW21" s="27"/>
      <c r="DAX21" s="27"/>
      <c r="DAY21" s="27"/>
      <c r="DAZ21" s="27"/>
      <c r="DBA21" s="27"/>
      <c r="DBB21" s="27"/>
      <c r="DBC21" s="27"/>
      <c r="DBD21" s="27"/>
      <c r="DBE21" s="27"/>
      <c r="DBF21" s="27"/>
      <c r="DBG21" s="27"/>
      <c r="DBH21" s="27"/>
      <c r="DBI21" s="27"/>
      <c r="DBJ21" s="27"/>
      <c r="DBK21" s="27"/>
      <c r="DBL21" s="27"/>
      <c r="DBM21" s="27"/>
      <c r="DBN21" s="27"/>
      <c r="DBO21" s="27"/>
      <c r="DBP21" s="27"/>
      <c r="DBQ21" s="27"/>
      <c r="DBR21" s="27"/>
      <c r="DBS21" s="27"/>
      <c r="DBT21" s="27"/>
      <c r="DBU21" s="27"/>
      <c r="DBV21" s="27"/>
      <c r="DBW21" s="27"/>
      <c r="DBX21" s="27"/>
      <c r="DBY21" s="27"/>
      <c r="DBZ21" s="27"/>
      <c r="DCA21" s="27"/>
      <c r="DCB21" s="27"/>
      <c r="DCC21" s="27"/>
      <c r="DCD21" s="27"/>
      <c r="DCE21" s="27"/>
      <c r="DCF21" s="27"/>
      <c r="DCG21" s="27"/>
      <c r="DCH21" s="27"/>
      <c r="DCI21" s="27"/>
      <c r="DCJ21" s="27"/>
      <c r="DCK21" s="27"/>
      <c r="DCL21" s="27"/>
      <c r="DCM21" s="27"/>
      <c r="DCN21" s="27"/>
      <c r="DCO21" s="27"/>
      <c r="DCP21" s="27"/>
      <c r="DCQ21" s="27"/>
      <c r="DCR21" s="27"/>
      <c r="DCS21" s="27"/>
      <c r="DCT21" s="27"/>
      <c r="DCU21" s="27"/>
      <c r="DCV21" s="27"/>
      <c r="DCW21" s="27"/>
      <c r="DCX21" s="27"/>
      <c r="DCY21" s="27"/>
      <c r="DCZ21" s="27"/>
      <c r="DDA21" s="27"/>
      <c r="DDB21" s="27"/>
      <c r="DDC21" s="27"/>
      <c r="DDD21" s="27"/>
      <c r="DDE21" s="27"/>
      <c r="DDF21" s="27"/>
      <c r="DDG21" s="27"/>
      <c r="DDH21" s="27"/>
      <c r="DDI21" s="27"/>
      <c r="DDJ21" s="27"/>
      <c r="DDK21" s="27"/>
      <c r="DDL21" s="27"/>
      <c r="DDM21" s="27"/>
      <c r="DDN21" s="27"/>
      <c r="DDO21" s="27"/>
      <c r="DDP21" s="27"/>
      <c r="DDQ21" s="27"/>
      <c r="DDR21" s="27"/>
      <c r="DDS21" s="27"/>
      <c r="DDT21" s="27"/>
      <c r="DDU21" s="27"/>
      <c r="DDV21" s="27"/>
      <c r="DDW21" s="27"/>
      <c r="DDX21" s="27"/>
      <c r="DDY21" s="27"/>
      <c r="DDZ21" s="27"/>
      <c r="DEA21" s="27"/>
      <c r="DEB21" s="27"/>
      <c r="DEC21" s="27"/>
      <c r="DED21" s="27"/>
      <c r="DEE21" s="27"/>
      <c r="DEF21" s="27"/>
      <c r="DEG21" s="27"/>
      <c r="DEH21" s="27"/>
      <c r="DEI21" s="27"/>
      <c r="DEJ21" s="27"/>
      <c r="DEK21" s="27"/>
      <c r="DEL21" s="27"/>
      <c r="DEM21" s="27"/>
      <c r="DEN21" s="27"/>
      <c r="DEO21" s="27"/>
      <c r="DEP21" s="27"/>
      <c r="DEQ21" s="27"/>
      <c r="DER21" s="27"/>
      <c r="DES21" s="27"/>
      <c r="DET21" s="27"/>
      <c r="DEU21" s="27"/>
      <c r="DEV21" s="27"/>
      <c r="DEW21" s="27"/>
      <c r="DEX21" s="27"/>
      <c r="DEY21" s="27"/>
      <c r="DEZ21" s="27"/>
      <c r="DFA21" s="27"/>
      <c r="DFB21" s="27"/>
      <c r="DFC21" s="27"/>
      <c r="DFD21" s="27"/>
      <c r="DFE21" s="27"/>
      <c r="DFF21" s="27"/>
      <c r="DFG21" s="27"/>
      <c r="DFH21" s="27"/>
      <c r="DFI21" s="27"/>
      <c r="DFJ21" s="27"/>
      <c r="DFK21" s="27"/>
      <c r="DFL21" s="27"/>
      <c r="DFM21" s="27"/>
      <c r="DFN21" s="27"/>
      <c r="DFO21" s="27"/>
      <c r="DFP21" s="27"/>
      <c r="DFQ21" s="27"/>
      <c r="DFR21" s="27"/>
      <c r="DFS21" s="27"/>
      <c r="DFT21" s="27"/>
      <c r="DFU21" s="27"/>
      <c r="DFV21" s="27"/>
      <c r="DFW21" s="27"/>
      <c r="DFX21" s="27"/>
      <c r="DFY21" s="27"/>
      <c r="DFZ21" s="27"/>
      <c r="DGA21" s="27"/>
      <c r="DGB21" s="27"/>
      <c r="DGC21" s="27"/>
      <c r="DGD21" s="27"/>
      <c r="DGE21" s="27"/>
      <c r="DGF21" s="27"/>
      <c r="DGG21" s="27"/>
      <c r="DGH21" s="27"/>
      <c r="DGI21" s="27"/>
      <c r="DGJ21" s="27"/>
      <c r="DGK21" s="27"/>
      <c r="DGL21" s="27"/>
      <c r="DGM21" s="27"/>
      <c r="DGN21" s="27"/>
      <c r="DGO21" s="27"/>
      <c r="DGP21" s="27"/>
      <c r="DGQ21" s="27"/>
      <c r="DGR21" s="27"/>
      <c r="DGS21" s="27"/>
      <c r="DGT21" s="27"/>
      <c r="DGU21" s="27"/>
      <c r="DGV21" s="27"/>
      <c r="DGW21" s="27"/>
      <c r="DGX21" s="27"/>
      <c r="DGY21" s="27"/>
      <c r="DGZ21" s="27"/>
      <c r="DHA21" s="27"/>
      <c r="DHB21" s="27"/>
      <c r="DHC21" s="27"/>
      <c r="DHD21" s="27"/>
      <c r="DHE21" s="27"/>
      <c r="DHF21" s="27"/>
      <c r="DHG21" s="27"/>
      <c r="DHH21" s="27"/>
      <c r="DHI21" s="27"/>
      <c r="DHJ21" s="27"/>
      <c r="DHK21" s="27"/>
      <c r="DHL21" s="27"/>
      <c r="DHM21" s="27"/>
      <c r="DHN21" s="27"/>
      <c r="DHO21" s="27"/>
      <c r="DHP21" s="27"/>
      <c r="DHQ21" s="27"/>
      <c r="DHR21" s="27"/>
      <c r="DHS21" s="27"/>
      <c r="DHT21" s="27"/>
      <c r="DHU21" s="27"/>
      <c r="DHV21" s="27"/>
      <c r="DHW21" s="27"/>
      <c r="DHX21" s="27"/>
      <c r="DHY21" s="27"/>
      <c r="DHZ21" s="27"/>
      <c r="DIA21" s="27"/>
      <c r="DIB21" s="27"/>
      <c r="DIC21" s="27"/>
      <c r="DID21" s="27"/>
      <c r="DIE21" s="27"/>
      <c r="DIF21" s="27"/>
      <c r="DIG21" s="27"/>
      <c r="DIH21" s="27"/>
      <c r="DII21" s="27"/>
      <c r="DIJ21" s="27"/>
      <c r="DIK21" s="27"/>
      <c r="DIL21" s="27"/>
      <c r="DIM21" s="27"/>
      <c r="DIN21" s="27"/>
      <c r="DIO21" s="27"/>
      <c r="DIP21" s="27"/>
      <c r="DIQ21" s="27"/>
      <c r="DIR21" s="27"/>
      <c r="DIS21" s="27"/>
      <c r="DIT21" s="27"/>
      <c r="DIU21" s="27"/>
      <c r="DIV21" s="27"/>
      <c r="DIW21" s="27"/>
      <c r="DIX21" s="27"/>
      <c r="DIY21" s="27"/>
      <c r="DIZ21" s="27"/>
      <c r="DJA21" s="27"/>
      <c r="DJB21" s="27"/>
      <c r="DJC21" s="27"/>
      <c r="DJD21" s="27"/>
      <c r="DJE21" s="27"/>
      <c r="DJF21" s="27"/>
      <c r="DJG21" s="27"/>
      <c r="DJH21" s="27"/>
      <c r="DJI21" s="27"/>
      <c r="DJJ21" s="27"/>
      <c r="DJK21" s="27"/>
      <c r="DJL21" s="27"/>
      <c r="DJM21" s="27"/>
      <c r="DJN21" s="27"/>
      <c r="DJO21" s="27"/>
      <c r="DJP21" s="27"/>
      <c r="DJQ21" s="27"/>
      <c r="DJR21" s="27"/>
      <c r="DJS21" s="27"/>
      <c r="DJT21" s="27"/>
      <c r="DJU21" s="27"/>
      <c r="DJV21" s="27"/>
      <c r="DJW21" s="27"/>
      <c r="DJX21" s="27"/>
      <c r="DJY21" s="27"/>
      <c r="DJZ21" s="27"/>
      <c r="DKA21" s="27"/>
      <c r="DKB21" s="27"/>
      <c r="DKC21" s="27"/>
      <c r="DKD21" s="27"/>
      <c r="DKE21" s="27"/>
      <c r="DKF21" s="27"/>
      <c r="DKG21" s="27"/>
      <c r="DKH21" s="27"/>
      <c r="DKI21" s="27"/>
      <c r="DKJ21" s="27"/>
      <c r="DKK21" s="27"/>
      <c r="DKL21" s="27"/>
      <c r="DKM21" s="27"/>
      <c r="DKN21" s="27"/>
      <c r="DKO21" s="27"/>
      <c r="DKP21" s="27"/>
      <c r="DKQ21" s="27"/>
      <c r="DKR21" s="27"/>
      <c r="DKS21" s="27"/>
      <c r="DKT21" s="27"/>
      <c r="DKU21" s="27"/>
      <c r="DKV21" s="27"/>
      <c r="DKW21" s="27"/>
      <c r="DKX21" s="27"/>
      <c r="DKY21" s="27"/>
      <c r="DKZ21" s="27"/>
      <c r="DLA21" s="27"/>
      <c r="DLB21" s="27"/>
      <c r="DLC21" s="27"/>
      <c r="DLD21" s="27"/>
      <c r="DLE21" s="27"/>
      <c r="DLF21" s="27"/>
      <c r="DLG21" s="27"/>
      <c r="DLH21" s="27"/>
      <c r="DLI21" s="27"/>
      <c r="DLJ21" s="27"/>
      <c r="DLK21" s="27"/>
      <c r="DLL21" s="27"/>
      <c r="DLM21" s="27"/>
      <c r="DLN21" s="27"/>
      <c r="DLO21" s="27"/>
      <c r="DLP21" s="27"/>
      <c r="DLQ21" s="27"/>
      <c r="DLR21" s="27"/>
      <c r="DLS21" s="27"/>
      <c r="DLT21" s="27"/>
      <c r="DLU21" s="27"/>
      <c r="DLV21" s="27"/>
      <c r="DLW21" s="27"/>
      <c r="DLX21" s="27"/>
      <c r="DLY21" s="27"/>
      <c r="DLZ21" s="27"/>
      <c r="DMA21" s="27"/>
      <c r="DMB21" s="27"/>
      <c r="DMC21" s="27"/>
      <c r="DMD21" s="27"/>
      <c r="DME21" s="27"/>
      <c r="DMF21" s="27"/>
      <c r="DMG21" s="27"/>
      <c r="DMH21" s="27"/>
      <c r="DMI21" s="27"/>
      <c r="DMJ21" s="27"/>
      <c r="DMK21" s="27"/>
      <c r="DML21" s="27"/>
      <c r="DMM21" s="27"/>
      <c r="DMN21" s="27"/>
      <c r="DMO21" s="27"/>
      <c r="DMP21" s="27"/>
      <c r="DMQ21" s="27"/>
      <c r="DMR21" s="27"/>
      <c r="DMS21" s="27"/>
      <c r="DMT21" s="27"/>
      <c r="DMU21" s="27"/>
      <c r="DMV21" s="27"/>
      <c r="DMW21" s="27"/>
      <c r="DMX21" s="27"/>
      <c r="DMY21" s="27"/>
      <c r="DMZ21" s="27"/>
      <c r="DNA21" s="27"/>
      <c r="DNB21" s="27"/>
      <c r="DNC21" s="27"/>
      <c r="DND21" s="27"/>
      <c r="DNE21" s="27"/>
      <c r="DNF21" s="27"/>
      <c r="DNG21" s="27"/>
      <c r="DNH21" s="27"/>
      <c r="DNI21" s="27"/>
      <c r="DNJ21" s="27"/>
      <c r="DNK21" s="27"/>
      <c r="DNL21" s="27"/>
      <c r="DNM21" s="27"/>
      <c r="DNN21" s="27"/>
      <c r="DNO21" s="27"/>
      <c r="DNP21" s="27"/>
      <c r="DNQ21" s="27"/>
      <c r="DNR21" s="27"/>
      <c r="DNS21" s="27"/>
      <c r="DNT21" s="27"/>
      <c r="DNU21" s="27"/>
      <c r="DNV21" s="27"/>
      <c r="DNW21" s="27"/>
      <c r="DNX21" s="27"/>
      <c r="DNY21" s="27"/>
      <c r="DNZ21" s="27"/>
      <c r="DOA21" s="27"/>
      <c r="DOB21" s="27"/>
      <c r="DOC21" s="27"/>
      <c r="DOD21" s="27"/>
      <c r="DOE21" s="27"/>
      <c r="DOF21" s="27"/>
      <c r="DOG21" s="27"/>
      <c r="DOH21" s="27"/>
      <c r="DOI21" s="27"/>
      <c r="DOJ21" s="27"/>
      <c r="DOK21" s="27"/>
      <c r="DOL21" s="27"/>
      <c r="DOM21" s="27"/>
      <c r="DON21" s="27"/>
      <c r="DOO21" s="27"/>
      <c r="DOP21" s="27"/>
      <c r="DOQ21" s="27"/>
      <c r="DOR21" s="27"/>
      <c r="DOS21" s="27"/>
      <c r="DOT21" s="27"/>
      <c r="DOU21" s="27"/>
      <c r="DOV21" s="27"/>
      <c r="DOW21" s="27"/>
      <c r="DOX21" s="27"/>
      <c r="DOY21" s="27"/>
      <c r="DOZ21" s="27"/>
      <c r="DPA21" s="27"/>
      <c r="DPB21" s="27"/>
      <c r="DPC21" s="27"/>
      <c r="DPD21" s="27"/>
      <c r="DPE21" s="27"/>
      <c r="DPF21" s="27"/>
      <c r="DPG21" s="27"/>
      <c r="DPH21" s="27"/>
      <c r="DPI21" s="27"/>
      <c r="DPJ21" s="27"/>
      <c r="DPK21" s="27"/>
      <c r="DPL21" s="27"/>
      <c r="DPM21" s="27"/>
      <c r="DPN21" s="27"/>
      <c r="DPO21" s="27"/>
      <c r="DPP21" s="27"/>
      <c r="DPQ21" s="27"/>
      <c r="DPR21" s="27"/>
      <c r="DPS21" s="27"/>
      <c r="DPT21" s="27"/>
      <c r="DPU21" s="27"/>
      <c r="DPV21" s="27"/>
      <c r="DPW21" s="27"/>
      <c r="DPX21" s="27"/>
      <c r="DPY21" s="27"/>
      <c r="DPZ21" s="27"/>
      <c r="DQA21" s="27"/>
      <c r="DQB21" s="27"/>
      <c r="DQC21" s="27"/>
      <c r="DQD21" s="27"/>
      <c r="DQE21" s="27"/>
      <c r="DQF21" s="27"/>
      <c r="DQG21" s="27"/>
      <c r="DQH21" s="27"/>
      <c r="DQI21" s="27"/>
      <c r="DQJ21" s="27"/>
      <c r="DQK21" s="27"/>
      <c r="DQL21" s="27"/>
      <c r="DQM21" s="27"/>
      <c r="DQN21" s="27"/>
      <c r="DQO21" s="27"/>
      <c r="DQP21" s="27"/>
      <c r="DQQ21" s="27"/>
      <c r="DQR21" s="27"/>
      <c r="DQS21" s="27"/>
      <c r="DQT21" s="27"/>
      <c r="DQU21" s="27"/>
      <c r="DQV21" s="27"/>
      <c r="DQW21" s="27"/>
      <c r="DQX21" s="27"/>
      <c r="DQY21" s="27"/>
      <c r="DQZ21" s="27"/>
      <c r="DRA21" s="27"/>
      <c r="DRB21" s="27"/>
      <c r="DRC21" s="27"/>
      <c r="DRD21" s="27"/>
      <c r="DRE21" s="27"/>
      <c r="DRF21" s="27"/>
      <c r="DRG21" s="27"/>
      <c r="DRH21" s="27"/>
      <c r="DRI21" s="27"/>
      <c r="DRJ21" s="27"/>
      <c r="DRK21" s="27"/>
      <c r="DRL21" s="27"/>
      <c r="DRM21" s="27"/>
      <c r="DRN21" s="27"/>
      <c r="DRO21" s="27"/>
      <c r="DRP21" s="27"/>
      <c r="DRQ21" s="27"/>
      <c r="DRR21" s="27"/>
      <c r="DRS21" s="27"/>
      <c r="DRT21" s="27"/>
      <c r="DRU21" s="27"/>
      <c r="DRV21" s="27"/>
      <c r="DRW21" s="27"/>
      <c r="DRX21" s="27"/>
      <c r="DRY21" s="27"/>
      <c r="DRZ21" s="27"/>
      <c r="DSA21" s="27"/>
      <c r="DSB21" s="27"/>
      <c r="DSC21" s="27"/>
      <c r="DSD21" s="27"/>
      <c r="DSE21" s="27"/>
      <c r="DSF21" s="27"/>
      <c r="DSG21" s="27"/>
      <c r="DSH21" s="27"/>
      <c r="DSI21" s="27"/>
      <c r="DSJ21" s="27"/>
      <c r="DSK21" s="27"/>
      <c r="DSL21" s="27"/>
      <c r="DSM21" s="27"/>
      <c r="DSN21" s="27"/>
      <c r="DSO21" s="27"/>
      <c r="DSP21" s="27"/>
      <c r="DSQ21" s="27"/>
      <c r="DSR21" s="27"/>
      <c r="DSS21" s="27"/>
      <c r="DST21" s="27"/>
      <c r="DSU21" s="27"/>
      <c r="DSV21" s="27"/>
      <c r="DSW21" s="27"/>
      <c r="DSX21" s="27"/>
      <c r="DSY21" s="27"/>
      <c r="DSZ21" s="27"/>
      <c r="DTA21" s="27"/>
      <c r="DTB21" s="27"/>
      <c r="DTC21" s="27"/>
      <c r="DTD21" s="27"/>
      <c r="DTE21" s="27"/>
      <c r="DTF21" s="27"/>
      <c r="DTG21" s="27"/>
      <c r="DTH21" s="27"/>
      <c r="DTI21" s="27"/>
      <c r="DTJ21" s="27"/>
      <c r="DTK21" s="27"/>
      <c r="DTL21" s="27"/>
      <c r="DTM21" s="27"/>
      <c r="DTN21" s="27"/>
      <c r="DTO21" s="27"/>
      <c r="DTP21" s="27"/>
      <c r="DTQ21" s="27"/>
      <c r="DTR21" s="27"/>
      <c r="DTS21" s="27"/>
      <c r="DTT21" s="27"/>
      <c r="DTU21" s="27"/>
      <c r="DTV21" s="27"/>
      <c r="DTW21" s="27"/>
      <c r="DTX21" s="27"/>
      <c r="DTY21" s="27"/>
      <c r="DTZ21" s="27"/>
      <c r="DUA21" s="27"/>
      <c r="DUB21" s="27"/>
      <c r="DUC21" s="27"/>
      <c r="DUD21" s="27"/>
      <c r="DUE21" s="27"/>
      <c r="DUF21" s="27"/>
      <c r="DUG21" s="27"/>
      <c r="DUH21" s="27"/>
      <c r="DUI21" s="27"/>
      <c r="DUJ21" s="27"/>
      <c r="DUK21" s="27"/>
      <c r="DUL21" s="27"/>
      <c r="DUM21" s="27"/>
      <c r="DUN21" s="27"/>
      <c r="DUO21" s="27"/>
      <c r="DUP21" s="27"/>
      <c r="DUQ21" s="27"/>
      <c r="DUR21" s="27"/>
      <c r="DUS21" s="27"/>
      <c r="DUT21" s="27"/>
      <c r="DUU21" s="27"/>
      <c r="DUV21" s="27"/>
      <c r="DUW21" s="27"/>
      <c r="DUX21" s="27"/>
      <c r="DUY21" s="27"/>
      <c r="DUZ21" s="27"/>
      <c r="DVA21" s="27"/>
      <c r="DVB21" s="27"/>
      <c r="DVC21" s="27"/>
      <c r="DVD21" s="27"/>
      <c r="DVE21" s="27"/>
      <c r="DVF21" s="27"/>
      <c r="DVG21" s="27"/>
      <c r="DVH21" s="27"/>
      <c r="DVI21" s="27"/>
      <c r="DVJ21" s="27"/>
      <c r="DVK21" s="27"/>
      <c r="DVL21" s="27"/>
      <c r="DVM21" s="27"/>
      <c r="DVN21" s="27"/>
      <c r="DVO21" s="27"/>
      <c r="DVP21" s="27"/>
      <c r="DVQ21" s="27"/>
      <c r="DVR21" s="27"/>
      <c r="DVS21" s="27"/>
      <c r="DVT21" s="27"/>
      <c r="DVU21" s="27"/>
      <c r="DVV21" s="27"/>
      <c r="DVW21" s="27"/>
      <c r="DVX21" s="27"/>
      <c r="DVY21" s="27"/>
      <c r="DVZ21" s="27"/>
      <c r="DWA21" s="27"/>
      <c r="DWB21" s="27"/>
      <c r="DWC21" s="27"/>
      <c r="DWD21" s="27"/>
      <c r="DWE21" s="27"/>
      <c r="DWF21" s="27"/>
      <c r="DWG21" s="27"/>
      <c r="DWH21" s="27"/>
      <c r="DWI21" s="27"/>
      <c r="DWJ21" s="27"/>
      <c r="DWK21" s="27"/>
      <c r="DWL21" s="27"/>
      <c r="DWM21" s="27"/>
      <c r="DWN21" s="27"/>
      <c r="DWO21" s="27"/>
      <c r="DWP21" s="27"/>
      <c r="DWQ21" s="27"/>
      <c r="DWR21" s="27"/>
      <c r="DWS21" s="27"/>
      <c r="DWT21" s="27"/>
      <c r="DWU21" s="27"/>
      <c r="DWV21" s="27"/>
      <c r="DWW21" s="27"/>
      <c r="DWX21" s="27"/>
      <c r="DWY21" s="27"/>
      <c r="DWZ21" s="27"/>
      <c r="DXA21" s="27"/>
      <c r="DXB21" s="27"/>
      <c r="DXC21" s="27"/>
      <c r="DXD21" s="27"/>
      <c r="DXE21" s="27"/>
      <c r="DXF21" s="27"/>
      <c r="DXG21" s="27"/>
      <c r="DXH21" s="27"/>
      <c r="DXI21" s="27"/>
      <c r="DXJ21" s="27"/>
      <c r="DXK21" s="27"/>
      <c r="DXL21" s="27"/>
      <c r="DXM21" s="27"/>
      <c r="DXN21" s="27"/>
      <c r="DXO21" s="27"/>
      <c r="DXP21" s="27"/>
      <c r="DXQ21" s="27"/>
      <c r="DXR21" s="27"/>
      <c r="DXS21" s="27"/>
      <c r="DXT21" s="27"/>
      <c r="DXU21" s="27"/>
      <c r="DXV21" s="27"/>
      <c r="DXW21" s="27"/>
      <c r="DXX21" s="27"/>
      <c r="DXY21" s="27"/>
      <c r="DXZ21" s="27"/>
      <c r="DYA21" s="27"/>
      <c r="DYB21" s="27"/>
      <c r="DYC21" s="27"/>
      <c r="DYD21" s="27"/>
      <c r="DYE21" s="27"/>
      <c r="DYF21" s="27"/>
      <c r="DYG21" s="27"/>
      <c r="DYH21" s="27"/>
      <c r="DYI21" s="27"/>
      <c r="DYJ21" s="27"/>
      <c r="DYK21" s="27"/>
      <c r="DYL21" s="27"/>
      <c r="DYM21" s="27"/>
      <c r="DYN21" s="27"/>
      <c r="DYO21" s="27"/>
      <c r="DYP21" s="27"/>
      <c r="DYQ21" s="27"/>
      <c r="DYR21" s="27"/>
      <c r="DYS21" s="27"/>
      <c r="DYT21" s="27"/>
      <c r="DYU21" s="27"/>
      <c r="DYV21" s="27"/>
      <c r="DYW21" s="27"/>
      <c r="DYX21" s="27"/>
      <c r="DYY21" s="27"/>
      <c r="DYZ21" s="27"/>
      <c r="DZA21" s="27"/>
      <c r="DZB21" s="27"/>
      <c r="DZC21" s="27"/>
      <c r="DZD21" s="27"/>
      <c r="DZE21" s="27"/>
      <c r="DZF21" s="27"/>
      <c r="DZG21" s="27"/>
      <c r="DZH21" s="27"/>
      <c r="DZI21" s="27"/>
      <c r="DZJ21" s="27"/>
      <c r="DZK21" s="27"/>
      <c r="DZL21" s="27"/>
      <c r="DZM21" s="27"/>
      <c r="DZN21" s="27"/>
      <c r="DZO21" s="27"/>
      <c r="DZP21" s="27"/>
      <c r="DZQ21" s="27"/>
      <c r="DZR21" s="27"/>
      <c r="DZS21" s="27"/>
      <c r="DZT21" s="27"/>
      <c r="DZU21" s="27"/>
      <c r="DZV21" s="27"/>
      <c r="DZW21" s="27"/>
      <c r="DZX21" s="27"/>
      <c r="DZY21" s="27"/>
      <c r="DZZ21" s="27"/>
      <c r="EAA21" s="27"/>
      <c r="EAB21" s="27"/>
      <c r="EAC21" s="27"/>
      <c r="EAD21" s="27"/>
      <c r="EAE21" s="27"/>
      <c r="EAF21" s="27"/>
      <c r="EAG21" s="27"/>
      <c r="EAH21" s="27"/>
      <c r="EAI21" s="27"/>
      <c r="EAJ21" s="27"/>
      <c r="EAK21" s="27"/>
      <c r="EAL21" s="27"/>
      <c r="EAM21" s="27"/>
      <c r="EAN21" s="27"/>
      <c r="EAO21" s="27"/>
      <c r="EAP21" s="27"/>
      <c r="EAQ21" s="27"/>
      <c r="EAR21" s="27"/>
      <c r="EAS21" s="27"/>
      <c r="EAT21" s="27"/>
      <c r="EAU21" s="27"/>
      <c r="EAV21" s="27"/>
      <c r="EAW21" s="27"/>
      <c r="EAX21" s="27"/>
      <c r="EAY21" s="27"/>
      <c r="EAZ21" s="27"/>
      <c r="EBA21" s="27"/>
      <c r="EBB21" s="27"/>
      <c r="EBC21" s="27"/>
      <c r="EBD21" s="27"/>
      <c r="EBE21" s="27"/>
      <c r="EBF21" s="27"/>
      <c r="EBG21" s="27"/>
      <c r="EBH21" s="27"/>
      <c r="EBI21" s="27"/>
      <c r="EBJ21" s="27"/>
      <c r="EBK21" s="27"/>
      <c r="EBL21" s="27"/>
      <c r="EBM21" s="27"/>
      <c r="EBN21" s="27"/>
      <c r="EBO21" s="27"/>
      <c r="EBP21" s="27"/>
      <c r="EBQ21" s="27"/>
      <c r="EBR21" s="27"/>
      <c r="EBS21" s="27"/>
      <c r="EBT21" s="27"/>
      <c r="EBU21" s="27"/>
      <c r="EBV21" s="27"/>
      <c r="EBW21" s="27"/>
      <c r="EBX21" s="27"/>
      <c r="EBY21" s="27"/>
      <c r="EBZ21" s="27"/>
      <c r="ECA21" s="27"/>
      <c r="ECB21" s="27"/>
      <c r="ECC21" s="27"/>
      <c r="ECD21" s="27"/>
      <c r="ECE21" s="27"/>
      <c r="ECF21" s="27"/>
      <c r="ECG21" s="27"/>
      <c r="ECH21" s="27"/>
      <c r="ECI21" s="27"/>
      <c r="ECJ21" s="27"/>
      <c r="ECK21" s="27"/>
      <c r="ECL21" s="27"/>
      <c r="ECM21" s="27"/>
      <c r="ECN21" s="27"/>
      <c r="ECO21" s="27"/>
      <c r="ECP21" s="27"/>
      <c r="ECQ21" s="27"/>
      <c r="ECR21" s="27"/>
      <c r="ECS21" s="27"/>
      <c r="ECT21" s="27"/>
      <c r="ECU21" s="27"/>
      <c r="ECV21" s="27"/>
      <c r="ECW21" s="27"/>
      <c r="ECX21" s="27"/>
      <c r="ECY21" s="27"/>
      <c r="ECZ21" s="27"/>
      <c r="EDA21" s="27"/>
      <c r="EDB21" s="27"/>
      <c r="EDC21" s="27"/>
      <c r="EDD21" s="27"/>
      <c r="EDE21" s="27"/>
      <c r="EDF21" s="27"/>
      <c r="EDG21" s="27"/>
      <c r="EDH21" s="27"/>
      <c r="EDI21" s="27"/>
      <c r="EDJ21" s="27"/>
      <c r="EDK21" s="27"/>
      <c r="EDL21" s="27"/>
      <c r="EDM21" s="27"/>
      <c r="EDN21" s="27"/>
      <c r="EDO21" s="27"/>
      <c r="EDP21" s="27"/>
      <c r="EDQ21" s="27"/>
      <c r="EDR21" s="27"/>
      <c r="EDS21" s="27"/>
      <c r="EDT21" s="27"/>
      <c r="EDU21" s="27"/>
      <c r="EDV21" s="27"/>
      <c r="EDW21" s="27"/>
      <c r="EDX21" s="27"/>
      <c r="EDY21" s="27"/>
      <c r="EDZ21" s="27"/>
      <c r="EEA21" s="27"/>
      <c r="EEB21" s="27"/>
      <c r="EEC21" s="27"/>
      <c r="EED21" s="27"/>
      <c r="EEE21" s="27"/>
      <c r="EEF21" s="27"/>
      <c r="EEG21" s="27"/>
      <c r="EEH21" s="27"/>
      <c r="EEI21" s="27"/>
      <c r="EEJ21" s="27"/>
      <c r="EEK21" s="27"/>
      <c r="EEL21" s="27"/>
      <c r="EEM21" s="27"/>
      <c r="EEN21" s="27"/>
      <c r="EEO21" s="27"/>
      <c r="EEP21" s="27"/>
      <c r="EEQ21" s="27"/>
      <c r="EER21" s="27"/>
      <c r="EES21" s="27"/>
      <c r="EET21" s="27"/>
      <c r="EEU21" s="27"/>
      <c r="EEV21" s="27"/>
      <c r="EEW21" s="27"/>
      <c r="EEX21" s="27"/>
      <c r="EEY21" s="27"/>
      <c r="EEZ21" s="27"/>
      <c r="EFA21" s="27"/>
      <c r="EFB21" s="27"/>
      <c r="EFC21" s="27"/>
      <c r="EFD21" s="27"/>
      <c r="EFE21" s="27"/>
      <c r="EFF21" s="27"/>
      <c r="EFG21" s="27"/>
      <c r="EFH21" s="27"/>
      <c r="EFI21" s="27"/>
      <c r="EFJ21" s="27"/>
      <c r="EFK21" s="27"/>
      <c r="EFL21" s="27"/>
      <c r="EFM21" s="27"/>
      <c r="EFN21" s="27"/>
      <c r="EFO21" s="27"/>
      <c r="EFP21" s="27"/>
      <c r="EFQ21" s="27"/>
      <c r="EFR21" s="27"/>
      <c r="EFS21" s="27"/>
      <c r="EFT21" s="27"/>
      <c r="EFU21" s="27"/>
      <c r="EFV21" s="27"/>
      <c r="EFW21" s="27"/>
      <c r="EFX21" s="27"/>
      <c r="EFY21" s="27"/>
      <c r="EFZ21" s="27"/>
      <c r="EGA21" s="27"/>
      <c r="EGB21" s="27"/>
      <c r="EGC21" s="27"/>
      <c r="EGD21" s="27"/>
      <c r="EGE21" s="27"/>
      <c r="EGF21" s="27"/>
      <c r="EGG21" s="27"/>
      <c r="EGH21" s="27"/>
      <c r="EGI21" s="27"/>
      <c r="EGJ21" s="27"/>
      <c r="EGK21" s="27"/>
      <c r="EGL21" s="27"/>
      <c r="EGM21" s="27"/>
      <c r="EGN21" s="27"/>
      <c r="EGO21" s="27"/>
      <c r="EGP21" s="27"/>
      <c r="EGQ21" s="27"/>
      <c r="EGR21" s="27"/>
      <c r="EGS21" s="27"/>
      <c r="EGT21" s="27"/>
      <c r="EGU21" s="27"/>
      <c r="EGV21" s="27"/>
      <c r="EGW21" s="27"/>
      <c r="EGX21" s="27"/>
      <c r="EGY21" s="27"/>
      <c r="EGZ21" s="27"/>
      <c r="EHA21" s="27"/>
      <c r="EHB21" s="27"/>
      <c r="EHC21" s="27"/>
      <c r="EHD21" s="27"/>
      <c r="EHE21" s="27"/>
      <c r="EHF21" s="27"/>
      <c r="EHG21" s="27"/>
      <c r="EHH21" s="27"/>
      <c r="EHI21" s="27"/>
      <c r="EHJ21" s="27"/>
      <c r="EHK21" s="27"/>
      <c r="EHL21" s="27"/>
      <c r="EHM21" s="27"/>
      <c r="EHN21" s="27"/>
      <c r="EHO21" s="27"/>
      <c r="EHP21" s="27"/>
      <c r="EHQ21" s="27"/>
      <c r="EHR21" s="27"/>
      <c r="EHS21" s="27"/>
      <c r="EHT21" s="27"/>
      <c r="EHU21" s="27"/>
      <c r="EHV21" s="27"/>
      <c r="EHW21" s="27"/>
      <c r="EHX21" s="27"/>
      <c r="EHY21" s="27"/>
      <c r="EHZ21" s="27"/>
      <c r="EIA21" s="27"/>
      <c r="EIB21" s="27"/>
      <c r="EIC21" s="27"/>
      <c r="EID21" s="27"/>
      <c r="EIE21" s="27"/>
      <c r="EIF21" s="27"/>
      <c r="EIG21" s="27"/>
      <c r="EIH21" s="27"/>
      <c r="EII21" s="27"/>
      <c r="EIJ21" s="27"/>
      <c r="EIK21" s="27"/>
      <c r="EIL21" s="27"/>
      <c r="EIM21" s="27"/>
      <c r="EIN21" s="27"/>
      <c r="EIO21" s="27"/>
      <c r="EIP21" s="27"/>
      <c r="EIQ21" s="27"/>
      <c r="EIR21" s="27"/>
      <c r="EIS21" s="27"/>
      <c r="EIT21" s="27"/>
      <c r="EIU21" s="27"/>
      <c r="EIV21" s="27"/>
      <c r="EIW21" s="27"/>
      <c r="EIX21" s="27"/>
      <c r="EIY21" s="27"/>
      <c r="EIZ21" s="27"/>
      <c r="EJA21" s="27"/>
      <c r="EJB21" s="27"/>
      <c r="EJC21" s="27"/>
      <c r="EJD21" s="27"/>
      <c r="EJE21" s="27"/>
      <c r="EJF21" s="27"/>
      <c r="EJG21" s="27"/>
      <c r="EJH21" s="27"/>
      <c r="EJI21" s="27"/>
      <c r="EJJ21" s="27"/>
      <c r="EJK21" s="27"/>
      <c r="EJL21" s="27"/>
      <c r="EJM21" s="27"/>
      <c r="EJN21" s="27"/>
      <c r="EJO21" s="27"/>
      <c r="EJP21" s="27"/>
      <c r="EJQ21" s="27"/>
      <c r="EJR21" s="27"/>
      <c r="EJS21" s="27"/>
      <c r="EJT21" s="27"/>
      <c r="EJU21" s="27"/>
      <c r="EJV21" s="27"/>
      <c r="EJW21" s="27"/>
      <c r="EJX21" s="27"/>
      <c r="EJY21" s="27"/>
      <c r="EJZ21" s="27"/>
      <c r="EKA21" s="27"/>
      <c r="EKB21" s="27"/>
      <c r="EKC21" s="27"/>
      <c r="EKD21" s="27"/>
      <c r="EKE21" s="27"/>
      <c r="EKF21" s="27"/>
      <c r="EKG21" s="27"/>
      <c r="EKH21" s="27"/>
      <c r="EKI21" s="27"/>
      <c r="EKJ21" s="27"/>
      <c r="EKK21" s="27"/>
      <c r="EKL21" s="27"/>
      <c r="EKM21" s="27"/>
      <c r="EKN21" s="27"/>
      <c r="EKO21" s="27"/>
      <c r="EKP21" s="27"/>
      <c r="EKQ21" s="27"/>
      <c r="EKR21" s="27"/>
      <c r="EKS21" s="27"/>
      <c r="EKT21" s="27"/>
      <c r="EKU21" s="27"/>
      <c r="EKV21" s="27"/>
      <c r="EKW21" s="27"/>
      <c r="EKX21" s="27"/>
      <c r="EKY21" s="27"/>
      <c r="EKZ21" s="27"/>
      <c r="ELA21" s="27"/>
      <c r="ELB21" s="27"/>
      <c r="ELC21" s="27"/>
      <c r="ELD21" s="27"/>
      <c r="ELE21" s="27"/>
      <c r="ELF21" s="27"/>
      <c r="ELG21" s="27"/>
      <c r="ELH21" s="27"/>
      <c r="ELI21" s="27"/>
      <c r="ELJ21" s="27"/>
      <c r="ELK21" s="27"/>
      <c r="ELL21" s="27"/>
      <c r="ELM21" s="27"/>
      <c r="ELN21" s="27"/>
      <c r="ELO21" s="27"/>
      <c r="ELP21" s="27"/>
      <c r="ELQ21" s="27"/>
      <c r="ELR21" s="27"/>
      <c r="ELS21" s="27"/>
      <c r="ELT21" s="27"/>
      <c r="ELU21" s="27"/>
      <c r="ELV21" s="27"/>
      <c r="ELW21" s="27"/>
      <c r="ELX21" s="27"/>
      <c r="ELY21" s="27"/>
      <c r="ELZ21" s="27"/>
      <c r="EMA21" s="27"/>
      <c r="EMB21" s="27"/>
      <c r="EMC21" s="27"/>
      <c r="EMD21" s="27"/>
      <c r="EME21" s="27"/>
      <c r="EMF21" s="27"/>
      <c r="EMG21" s="27"/>
      <c r="EMH21" s="27"/>
      <c r="EMI21" s="27"/>
      <c r="EMJ21" s="27"/>
      <c r="EMK21" s="27"/>
      <c r="EML21" s="27"/>
      <c r="EMM21" s="27"/>
      <c r="EMN21" s="27"/>
      <c r="EMO21" s="27"/>
      <c r="EMP21" s="27"/>
      <c r="EMQ21" s="27"/>
      <c r="EMR21" s="27"/>
      <c r="EMS21" s="27"/>
      <c r="EMT21" s="27"/>
      <c r="EMU21" s="27"/>
      <c r="EMV21" s="27"/>
      <c r="EMW21" s="27"/>
      <c r="EMX21" s="27"/>
      <c r="EMY21" s="27"/>
      <c r="EMZ21" s="27"/>
      <c r="ENA21" s="27"/>
      <c r="ENB21" s="27"/>
      <c r="ENC21" s="27"/>
      <c r="END21" s="27"/>
      <c r="ENE21" s="27"/>
      <c r="ENF21" s="27"/>
      <c r="ENG21" s="27"/>
      <c r="ENH21" s="27"/>
      <c r="ENI21" s="27"/>
      <c r="ENJ21" s="27"/>
      <c r="ENK21" s="27"/>
      <c r="ENL21" s="27"/>
      <c r="ENM21" s="27"/>
      <c r="ENN21" s="27"/>
      <c r="ENO21" s="27"/>
      <c r="ENP21" s="27"/>
      <c r="ENQ21" s="27"/>
      <c r="ENR21" s="27"/>
      <c r="ENS21" s="27"/>
      <c r="ENT21" s="27"/>
      <c r="ENU21" s="27"/>
      <c r="ENV21" s="27"/>
      <c r="ENW21" s="27"/>
      <c r="ENX21" s="27"/>
      <c r="ENY21" s="27"/>
      <c r="ENZ21" s="27"/>
      <c r="EOA21" s="27"/>
      <c r="EOB21" s="27"/>
      <c r="EOC21" s="27"/>
      <c r="EOD21" s="27"/>
      <c r="EOE21" s="27"/>
      <c r="EOF21" s="27"/>
      <c r="EOG21" s="27"/>
      <c r="EOH21" s="27"/>
      <c r="EOI21" s="27"/>
      <c r="EOJ21" s="27"/>
      <c r="EOK21" s="27"/>
      <c r="EOL21" s="27"/>
      <c r="EOM21" s="27"/>
      <c r="EON21" s="27"/>
      <c r="EOO21" s="27"/>
      <c r="EOP21" s="27"/>
      <c r="EOQ21" s="27"/>
      <c r="EOR21" s="27"/>
      <c r="EOS21" s="27"/>
      <c r="EOT21" s="27"/>
      <c r="EOU21" s="27"/>
      <c r="EOV21" s="27"/>
      <c r="EOW21" s="27"/>
      <c r="EOX21" s="27"/>
      <c r="EOY21" s="27"/>
      <c r="EOZ21" s="27"/>
      <c r="EPA21" s="27"/>
      <c r="EPB21" s="27"/>
      <c r="EPC21" s="27"/>
      <c r="EPD21" s="27"/>
      <c r="EPE21" s="27"/>
      <c r="EPF21" s="27"/>
      <c r="EPG21" s="27"/>
      <c r="EPH21" s="27"/>
      <c r="EPI21" s="27"/>
      <c r="EPJ21" s="27"/>
      <c r="EPK21" s="27"/>
      <c r="EPL21" s="27"/>
      <c r="EPM21" s="27"/>
      <c r="EPN21" s="27"/>
      <c r="EPO21" s="27"/>
      <c r="EPP21" s="27"/>
      <c r="EPQ21" s="27"/>
      <c r="EPR21" s="27"/>
      <c r="EPS21" s="27"/>
      <c r="EPT21" s="27"/>
      <c r="EPU21" s="27"/>
      <c r="EPV21" s="27"/>
      <c r="EPW21" s="27"/>
      <c r="EPX21" s="27"/>
      <c r="EPY21" s="27"/>
      <c r="EPZ21" s="27"/>
      <c r="EQA21" s="27"/>
      <c r="EQB21" s="27"/>
      <c r="EQC21" s="27"/>
      <c r="EQD21" s="27"/>
      <c r="EQE21" s="27"/>
      <c r="EQF21" s="27"/>
      <c r="EQG21" s="27"/>
      <c r="EQH21" s="27"/>
      <c r="EQI21" s="27"/>
      <c r="EQJ21" s="27"/>
      <c r="EQK21" s="27"/>
      <c r="EQL21" s="27"/>
      <c r="EQM21" s="27"/>
      <c r="EQN21" s="27"/>
      <c r="EQO21" s="27"/>
      <c r="EQP21" s="27"/>
      <c r="EQQ21" s="27"/>
      <c r="EQR21" s="27"/>
      <c r="EQS21" s="27"/>
      <c r="EQT21" s="27"/>
      <c r="EQU21" s="27"/>
      <c r="EQV21" s="27"/>
      <c r="EQW21" s="27"/>
      <c r="EQX21" s="27"/>
      <c r="EQY21" s="27"/>
      <c r="EQZ21" s="27"/>
      <c r="ERA21" s="27"/>
      <c r="ERB21" s="27"/>
      <c r="ERC21" s="27"/>
      <c r="ERD21" s="27"/>
      <c r="ERE21" s="27"/>
      <c r="ERF21" s="27"/>
      <c r="ERG21" s="27"/>
      <c r="ERH21" s="27"/>
      <c r="ERI21" s="27"/>
      <c r="ERJ21" s="27"/>
      <c r="ERK21" s="27"/>
      <c r="ERL21" s="27"/>
      <c r="ERM21" s="27"/>
      <c r="ERN21" s="27"/>
      <c r="ERO21" s="27"/>
      <c r="ERP21" s="27"/>
      <c r="ERQ21" s="27"/>
      <c r="ERR21" s="27"/>
      <c r="ERS21" s="27"/>
      <c r="ERT21" s="27"/>
      <c r="ERU21" s="27"/>
      <c r="ERV21" s="27"/>
      <c r="ERW21" s="27"/>
      <c r="ERX21" s="27"/>
      <c r="ERY21" s="27"/>
      <c r="ERZ21" s="27"/>
      <c r="ESA21" s="27"/>
      <c r="ESB21" s="27"/>
      <c r="ESC21" s="27"/>
      <c r="ESD21" s="27"/>
      <c r="ESE21" s="27"/>
      <c r="ESF21" s="27"/>
      <c r="ESG21" s="27"/>
      <c r="ESH21" s="27"/>
      <c r="ESI21" s="27"/>
      <c r="ESJ21" s="27"/>
      <c r="ESK21" s="27"/>
      <c r="ESL21" s="27"/>
      <c r="ESM21" s="27"/>
      <c r="ESN21" s="27"/>
      <c r="ESO21" s="27"/>
      <c r="ESP21" s="27"/>
      <c r="ESQ21" s="27"/>
      <c r="ESR21" s="27"/>
      <c r="ESS21" s="27"/>
      <c r="EST21" s="27"/>
      <c r="ESU21" s="27"/>
      <c r="ESV21" s="27"/>
      <c r="ESW21" s="27"/>
      <c r="ESX21" s="27"/>
      <c r="ESY21" s="27"/>
      <c r="ESZ21" s="27"/>
      <c r="ETA21" s="27"/>
      <c r="ETB21" s="27"/>
      <c r="ETC21" s="27"/>
      <c r="ETD21" s="27"/>
      <c r="ETE21" s="27"/>
      <c r="ETF21" s="27"/>
      <c r="ETG21" s="27"/>
      <c r="ETH21" s="27"/>
      <c r="ETI21" s="27"/>
      <c r="ETJ21" s="27"/>
      <c r="ETK21" s="27"/>
      <c r="ETL21" s="27"/>
      <c r="ETM21" s="27"/>
      <c r="ETN21" s="27"/>
      <c r="ETO21" s="27"/>
      <c r="ETP21" s="27"/>
      <c r="ETQ21" s="27"/>
      <c r="ETR21" s="27"/>
      <c r="ETS21" s="27"/>
      <c r="ETT21" s="27"/>
      <c r="ETU21" s="27"/>
      <c r="ETV21" s="27"/>
      <c r="ETW21" s="27"/>
      <c r="ETX21" s="27"/>
      <c r="ETY21" s="27"/>
      <c r="ETZ21" s="27"/>
      <c r="EUA21" s="27"/>
      <c r="EUB21" s="27"/>
      <c r="EUC21" s="27"/>
      <c r="EUD21" s="27"/>
      <c r="EUE21" s="27"/>
      <c r="EUF21" s="27"/>
      <c r="EUG21" s="27"/>
      <c r="EUH21" s="27"/>
      <c r="EUI21" s="27"/>
      <c r="EUJ21" s="27"/>
      <c r="EUK21" s="27"/>
      <c r="EUL21" s="27"/>
      <c r="EUM21" s="27"/>
      <c r="EUN21" s="27"/>
      <c r="EUO21" s="27"/>
      <c r="EUP21" s="27"/>
      <c r="EUQ21" s="27"/>
      <c r="EUR21" s="27"/>
      <c r="EUS21" s="27"/>
      <c r="EUT21" s="27"/>
      <c r="EUU21" s="27"/>
      <c r="EUV21" s="27"/>
      <c r="EUW21" s="27"/>
      <c r="EUX21" s="27"/>
      <c r="EUY21" s="27"/>
      <c r="EUZ21" s="27"/>
      <c r="EVA21" s="27"/>
      <c r="EVB21" s="27"/>
      <c r="EVC21" s="27"/>
      <c r="EVD21" s="27"/>
      <c r="EVE21" s="27"/>
      <c r="EVF21" s="27"/>
      <c r="EVG21" s="27"/>
      <c r="EVH21" s="27"/>
      <c r="EVI21" s="27"/>
      <c r="EVJ21" s="27"/>
      <c r="EVK21" s="27"/>
      <c r="EVL21" s="27"/>
      <c r="EVM21" s="27"/>
      <c r="EVN21" s="27"/>
      <c r="EVO21" s="27"/>
      <c r="EVP21" s="27"/>
      <c r="EVQ21" s="27"/>
      <c r="EVR21" s="27"/>
      <c r="EVS21" s="27"/>
      <c r="EVT21" s="27"/>
      <c r="EVU21" s="27"/>
      <c r="EVV21" s="27"/>
      <c r="EVW21" s="27"/>
      <c r="EVX21" s="27"/>
      <c r="EVY21" s="27"/>
      <c r="EVZ21" s="27"/>
      <c r="EWA21" s="27"/>
      <c r="EWB21" s="27"/>
      <c r="EWC21" s="27"/>
      <c r="EWD21" s="27"/>
      <c r="EWE21" s="27"/>
      <c r="EWF21" s="27"/>
      <c r="EWG21" s="27"/>
      <c r="EWH21" s="27"/>
      <c r="EWI21" s="27"/>
      <c r="EWJ21" s="27"/>
      <c r="EWK21" s="27"/>
      <c r="EWL21" s="27"/>
      <c r="EWM21" s="27"/>
      <c r="EWN21" s="27"/>
      <c r="EWO21" s="27"/>
      <c r="EWP21" s="27"/>
      <c r="EWQ21" s="27"/>
      <c r="EWR21" s="27"/>
      <c r="EWS21" s="27"/>
      <c r="EWT21" s="27"/>
      <c r="EWU21" s="27"/>
      <c r="EWV21" s="27"/>
      <c r="EWW21" s="27"/>
      <c r="EWX21" s="27"/>
      <c r="EWY21" s="27"/>
      <c r="EWZ21" s="27"/>
      <c r="EXA21" s="27"/>
      <c r="EXB21" s="27"/>
      <c r="EXC21" s="27"/>
      <c r="EXD21" s="27"/>
      <c r="EXE21" s="27"/>
      <c r="EXF21" s="27"/>
      <c r="EXG21" s="27"/>
      <c r="EXH21" s="27"/>
      <c r="EXI21" s="27"/>
      <c r="EXJ21" s="27"/>
      <c r="EXK21" s="27"/>
      <c r="EXL21" s="27"/>
      <c r="EXM21" s="27"/>
      <c r="EXN21" s="27"/>
      <c r="EXO21" s="27"/>
      <c r="EXP21" s="27"/>
      <c r="EXQ21" s="27"/>
      <c r="EXR21" s="27"/>
      <c r="EXS21" s="27"/>
      <c r="EXT21" s="27"/>
      <c r="EXU21" s="27"/>
      <c r="EXV21" s="27"/>
      <c r="EXW21" s="27"/>
      <c r="EXX21" s="27"/>
      <c r="EXY21" s="27"/>
      <c r="EXZ21" s="27"/>
      <c r="EYA21" s="27"/>
      <c r="EYB21" s="27"/>
      <c r="EYC21" s="27"/>
      <c r="EYD21" s="27"/>
      <c r="EYE21" s="27"/>
      <c r="EYF21" s="27"/>
      <c r="EYG21" s="27"/>
      <c r="EYH21" s="27"/>
      <c r="EYI21" s="27"/>
      <c r="EYJ21" s="27"/>
      <c r="EYK21" s="27"/>
      <c r="EYL21" s="27"/>
      <c r="EYM21" s="27"/>
      <c r="EYN21" s="27"/>
      <c r="EYO21" s="27"/>
      <c r="EYP21" s="27"/>
      <c r="EYQ21" s="27"/>
      <c r="EYR21" s="27"/>
      <c r="EYS21" s="27"/>
      <c r="EYT21" s="27"/>
      <c r="EYU21" s="27"/>
      <c r="EYV21" s="27"/>
      <c r="EYW21" s="27"/>
      <c r="EYX21" s="27"/>
      <c r="EYY21" s="27"/>
      <c r="EYZ21" s="27"/>
      <c r="EZA21" s="27"/>
      <c r="EZB21" s="27"/>
      <c r="EZC21" s="27"/>
      <c r="EZD21" s="27"/>
      <c r="EZE21" s="27"/>
      <c r="EZF21" s="27"/>
      <c r="EZG21" s="27"/>
      <c r="EZH21" s="27"/>
      <c r="EZI21" s="27"/>
      <c r="EZJ21" s="27"/>
      <c r="EZK21" s="27"/>
      <c r="EZL21" s="27"/>
      <c r="EZM21" s="27"/>
      <c r="EZN21" s="27"/>
      <c r="EZO21" s="27"/>
      <c r="EZP21" s="27"/>
      <c r="EZQ21" s="27"/>
      <c r="EZR21" s="27"/>
      <c r="EZS21" s="27"/>
      <c r="EZT21" s="27"/>
      <c r="EZU21" s="27"/>
      <c r="EZV21" s="27"/>
      <c r="EZW21" s="27"/>
      <c r="EZX21" s="27"/>
      <c r="EZY21" s="27"/>
      <c r="EZZ21" s="27"/>
      <c r="FAA21" s="27"/>
      <c r="FAB21" s="27"/>
      <c r="FAC21" s="27"/>
      <c r="FAD21" s="27"/>
      <c r="FAE21" s="27"/>
      <c r="FAF21" s="27"/>
      <c r="FAG21" s="27"/>
      <c r="FAH21" s="27"/>
      <c r="FAI21" s="27"/>
      <c r="FAJ21" s="27"/>
      <c r="FAK21" s="27"/>
      <c r="FAL21" s="27"/>
      <c r="FAM21" s="27"/>
      <c r="FAN21" s="27"/>
      <c r="FAO21" s="27"/>
      <c r="FAP21" s="27"/>
      <c r="FAQ21" s="27"/>
      <c r="FAR21" s="27"/>
      <c r="FAS21" s="27"/>
      <c r="FAT21" s="27"/>
      <c r="FAU21" s="27"/>
      <c r="FAV21" s="27"/>
      <c r="FAW21" s="27"/>
      <c r="FAX21" s="27"/>
      <c r="FAY21" s="27"/>
      <c r="FAZ21" s="27"/>
      <c r="FBA21" s="27"/>
      <c r="FBB21" s="27"/>
      <c r="FBC21" s="27"/>
      <c r="FBD21" s="27"/>
      <c r="FBE21" s="27"/>
      <c r="FBF21" s="27"/>
      <c r="FBG21" s="27"/>
      <c r="FBH21" s="27"/>
      <c r="FBI21" s="27"/>
      <c r="FBJ21" s="27"/>
      <c r="FBK21" s="27"/>
      <c r="FBL21" s="27"/>
      <c r="FBM21" s="27"/>
      <c r="FBN21" s="27"/>
      <c r="FBO21" s="27"/>
      <c r="FBP21" s="27"/>
      <c r="FBQ21" s="27"/>
      <c r="FBR21" s="27"/>
      <c r="FBS21" s="27"/>
      <c r="FBT21" s="27"/>
      <c r="FBU21" s="27"/>
      <c r="FBV21" s="27"/>
      <c r="FBW21" s="27"/>
      <c r="FBX21" s="27"/>
      <c r="FBY21" s="27"/>
      <c r="FBZ21" s="27"/>
      <c r="FCA21" s="27"/>
      <c r="FCB21" s="27"/>
      <c r="FCC21" s="27"/>
      <c r="FCD21" s="27"/>
      <c r="FCE21" s="27"/>
      <c r="FCF21" s="27"/>
      <c r="FCG21" s="27"/>
      <c r="FCH21" s="27"/>
      <c r="FCI21" s="27"/>
      <c r="FCJ21" s="27"/>
      <c r="FCK21" s="27"/>
      <c r="FCL21" s="27"/>
      <c r="FCM21" s="27"/>
      <c r="FCN21" s="27"/>
      <c r="FCO21" s="27"/>
      <c r="FCP21" s="27"/>
      <c r="FCQ21" s="27"/>
      <c r="FCR21" s="27"/>
      <c r="FCS21" s="27"/>
      <c r="FCT21" s="27"/>
      <c r="FCU21" s="27"/>
      <c r="FCV21" s="27"/>
      <c r="FCW21" s="27"/>
      <c r="FCX21" s="27"/>
      <c r="FCY21" s="27"/>
      <c r="FCZ21" s="27"/>
      <c r="FDA21" s="27"/>
      <c r="FDB21" s="27"/>
      <c r="FDC21" s="27"/>
      <c r="FDD21" s="27"/>
      <c r="FDE21" s="27"/>
      <c r="FDF21" s="27"/>
      <c r="FDG21" s="27"/>
      <c r="FDH21" s="27"/>
      <c r="FDI21" s="27"/>
      <c r="FDJ21" s="27"/>
      <c r="FDK21" s="27"/>
      <c r="FDL21" s="27"/>
      <c r="FDM21" s="27"/>
      <c r="FDN21" s="27"/>
      <c r="FDO21" s="27"/>
      <c r="FDP21" s="27"/>
      <c r="FDQ21" s="27"/>
      <c r="FDR21" s="27"/>
      <c r="FDS21" s="27"/>
      <c r="FDT21" s="27"/>
      <c r="FDU21" s="27"/>
      <c r="FDV21" s="27"/>
      <c r="FDW21" s="27"/>
      <c r="FDX21" s="27"/>
      <c r="FDY21" s="27"/>
      <c r="FDZ21" s="27"/>
      <c r="FEA21" s="27"/>
      <c r="FEB21" s="27"/>
      <c r="FEC21" s="27"/>
      <c r="FED21" s="27"/>
      <c r="FEE21" s="27"/>
      <c r="FEF21" s="27"/>
      <c r="FEG21" s="27"/>
      <c r="FEH21" s="27"/>
      <c r="FEI21" s="27"/>
      <c r="FEJ21" s="27"/>
      <c r="FEK21" s="27"/>
      <c r="FEL21" s="27"/>
      <c r="FEM21" s="27"/>
      <c r="FEN21" s="27"/>
      <c r="FEO21" s="27"/>
      <c r="FEP21" s="27"/>
      <c r="FEQ21" s="27"/>
      <c r="FER21" s="27"/>
      <c r="FES21" s="27"/>
      <c r="FET21" s="27"/>
      <c r="FEU21" s="27"/>
      <c r="FEV21" s="27"/>
      <c r="FEW21" s="27"/>
      <c r="FEX21" s="27"/>
      <c r="FEY21" s="27"/>
      <c r="FEZ21" s="27"/>
      <c r="FFA21" s="27"/>
      <c r="FFB21" s="27"/>
      <c r="FFC21" s="27"/>
      <c r="FFD21" s="27"/>
      <c r="FFE21" s="27"/>
      <c r="FFF21" s="27"/>
      <c r="FFG21" s="27"/>
      <c r="FFH21" s="27"/>
      <c r="FFI21" s="27"/>
      <c r="FFJ21" s="27"/>
      <c r="FFK21" s="27"/>
      <c r="FFL21" s="27"/>
      <c r="FFM21" s="27"/>
      <c r="FFN21" s="27"/>
      <c r="FFO21" s="27"/>
      <c r="FFP21" s="27"/>
      <c r="FFQ21" s="27"/>
      <c r="FFR21" s="27"/>
      <c r="FFS21" s="27"/>
      <c r="FFT21" s="27"/>
      <c r="FFU21" s="27"/>
      <c r="FFV21" s="27"/>
      <c r="FFW21" s="27"/>
      <c r="FFX21" s="27"/>
      <c r="FFY21" s="27"/>
      <c r="FFZ21" s="27"/>
      <c r="FGA21" s="27"/>
      <c r="FGB21" s="27"/>
      <c r="FGC21" s="27"/>
      <c r="FGD21" s="27"/>
      <c r="FGE21" s="27"/>
      <c r="FGF21" s="27"/>
      <c r="FGG21" s="27"/>
      <c r="FGH21" s="27"/>
      <c r="FGI21" s="27"/>
      <c r="FGJ21" s="27"/>
      <c r="FGK21" s="27"/>
      <c r="FGL21" s="27"/>
      <c r="FGM21" s="27"/>
      <c r="FGN21" s="27"/>
      <c r="FGO21" s="27"/>
      <c r="FGP21" s="27"/>
      <c r="FGQ21" s="27"/>
      <c r="FGR21" s="27"/>
      <c r="FGS21" s="27"/>
      <c r="FGT21" s="27"/>
      <c r="FGU21" s="27"/>
      <c r="FGV21" s="27"/>
      <c r="FGW21" s="27"/>
      <c r="FGX21" s="27"/>
      <c r="FGY21" s="27"/>
      <c r="FGZ21" s="27"/>
      <c r="FHA21" s="27"/>
      <c r="FHB21" s="27"/>
      <c r="FHC21" s="27"/>
      <c r="FHD21" s="27"/>
      <c r="FHE21" s="27"/>
      <c r="FHF21" s="27"/>
      <c r="FHG21" s="27"/>
      <c r="FHH21" s="27"/>
      <c r="FHI21" s="27"/>
      <c r="FHJ21" s="27"/>
      <c r="FHK21" s="27"/>
      <c r="FHL21" s="27"/>
      <c r="FHM21" s="27"/>
      <c r="FHN21" s="27"/>
      <c r="FHO21" s="27"/>
      <c r="FHP21" s="27"/>
      <c r="FHQ21" s="27"/>
      <c r="FHR21" s="27"/>
      <c r="FHS21" s="27"/>
      <c r="FHT21" s="27"/>
      <c r="FHU21" s="27"/>
      <c r="FHV21" s="27"/>
      <c r="FHW21" s="27"/>
      <c r="FHX21" s="27"/>
      <c r="FHY21" s="27"/>
      <c r="FHZ21" s="27"/>
      <c r="FIA21" s="27"/>
      <c r="FIB21" s="27"/>
      <c r="FIC21" s="27"/>
      <c r="FID21" s="27"/>
      <c r="FIE21" s="27"/>
      <c r="FIF21" s="27"/>
      <c r="FIG21" s="27"/>
      <c r="FIH21" s="27"/>
      <c r="FII21" s="27"/>
      <c r="FIJ21" s="27"/>
      <c r="FIK21" s="27"/>
      <c r="FIL21" s="27"/>
      <c r="FIM21" s="27"/>
      <c r="FIN21" s="27"/>
      <c r="FIO21" s="27"/>
      <c r="FIP21" s="27"/>
      <c r="FIQ21" s="27"/>
      <c r="FIR21" s="27"/>
      <c r="FIS21" s="27"/>
      <c r="FIT21" s="27"/>
      <c r="FIU21" s="27"/>
      <c r="FIV21" s="27"/>
      <c r="FIW21" s="27"/>
      <c r="FIX21" s="27"/>
      <c r="FIY21" s="27"/>
      <c r="FIZ21" s="27"/>
      <c r="FJA21" s="27"/>
      <c r="FJB21" s="27"/>
      <c r="FJC21" s="27"/>
      <c r="FJD21" s="27"/>
      <c r="FJE21" s="27"/>
      <c r="FJF21" s="27"/>
      <c r="FJG21" s="27"/>
      <c r="FJH21" s="27"/>
      <c r="FJI21" s="27"/>
      <c r="FJJ21" s="27"/>
      <c r="FJK21" s="27"/>
      <c r="FJL21" s="27"/>
      <c r="FJM21" s="27"/>
      <c r="FJN21" s="27"/>
      <c r="FJO21" s="27"/>
      <c r="FJP21" s="27"/>
      <c r="FJQ21" s="27"/>
      <c r="FJR21" s="27"/>
      <c r="FJS21" s="27"/>
      <c r="FJT21" s="27"/>
      <c r="FJU21" s="27"/>
      <c r="FJV21" s="27"/>
      <c r="FJW21" s="27"/>
      <c r="FJX21" s="27"/>
      <c r="FJY21" s="27"/>
      <c r="FJZ21" s="27"/>
      <c r="FKA21" s="27"/>
      <c r="FKB21" s="27"/>
      <c r="FKC21" s="27"/>
      <c r="FKD21" s="27"/>
      <c r="FKE21" s="27"/>
      <c r="FKF21" s="27"/>
      <c r="FKG21" s="27"/>
      <c r="FKH21" s="27"/>
      <c r="FKI21" s="27"/>
      <c r="FKJ21" s="27"/>
      <c r="FKK21" s="27"/>
      <c r="FKL21" s="27"/>
      <c r="FKM21" s="27"/>
      <c r="FKN21" s="27"/>
      <c r="FKO21" s="27"/>
      <c r="FKP21" s="27"/>
      <c r="FKQ21" s="27"/>
      <c r="FKR21" s="27"/>
      <c r="FKS21" s="27"/>
      <c r="FKT21" s="27"/>
      <c r="FKU21" s="27"/>
      <c r="FKV21" s="27"/>
      <c r="FKW21" s="27"/>
      <c r="FKX21" s="27"/>
      <c r="FKY21" s="27"/>
      <c r="FKZ21" s="27"/>
      <c r="FLA21" s="27"/>
      <c r="FLB21" s="27"/>
      <c r="FLC21" s="27"/>
      <c r="FLD21" s="27"/>
      <c r="FLE21" s="27"/>
      <c r="FLF21" s="27"/>
      <c r="FLG21" s="27"/>
      <c r="FLH21" s="27"/>
      <c r="FLI21" s="27"/>
      <c r="FLJ21" s="27"/>
      <c r="FLK21" s="27"/>
      <c r="FLL21" s="27"/>
      <c r="FLM21" s="27"/>
      <c r="FLN21" s="27"/>
      <c r="FLO21" s="27"/>
      <c r="FLP21" s="27"/>
      <c r="FLQ21" s="27"/>
      <c r="FLR21" s="27"/>
      <c r="FLS21" s="27"/>
      <c r="FLT21" s="27"/>
      <c r="FLU21" s="27"/>
      <c r="FLV21" s="27"/>
      <c r="FLW21" s="27"/>
      <c r="FLX21" s="27"/>
      <c r="FLY21" s="27"/>
      <c r="FLZ21" s="27"/>
      <c r="FMA21" s="27"/>
      <c r="FMB21" s="27"/>
      <c r="FMC21" s="27"/>
      <c r="FMD21" s="27"/>
      <c r="FME21" s="27"/>
      <c r="FMF21" s="27"/>
      <c r="FMG21" s="27"/>
      <c r="FMH21" s="27"/>
      <c r="FMI21" s="27"/>
      <c r="FMJ21" s="27"/>
      <c r="FMK21" s="27"/>
      <c r="FML21" s="27"/>
      <c r="FMM21" s="27"/>
      <c r="FMN21" s="27"/>
      <c r="FMO21" s="27"/>
      <c r="FMP21" s="27"/>
      <c r="FMQ21" s="27"/>
      <c r="FMR21" s="27"/>
      <c r="FMS21" s="27"/>
      <c r="FMT21" s="27"/>
      <c r="FMU21" s="27"/>
      <c r="FMV21" s="27"/>
      <c r="FMW21" s="27"/>
      <c r="FMX21" s="27"/>
      <c r="FMY21" s="27"/>
      <c r="FMZ21" s="27"/>
      <c r="FNA21" s="27"/>
      <c r="FNB21" s="27"/>
      <c r="FNC21" s="27"/>
      <c r="FND21" s="27"/>
      <c r="FNE21" s="27"/>
      <c r="FNF21" s="27"/>
      <c r="FNG21" s="27"/>
      <c r="FNH21" s="27"/>
      <c r="FNI21" s="27"/>
      <c r="FNJ21" s="27"/>
      <c r="FNK21" s="27"/>
      <c r="FNL21" s="27"/>
      <c r="FNM21" s="27"/>
      <c r="FNN21" s="27"/>
      <c r="FNO21" s="27"/>
      <c r="FNP21" s="27"/>
      <c r="FNQ21" s="27"/>
      <c r="FNR21" s="27"/>
      <c r="FNS21" s="27"/>
      <c r="FNT21" s="27"/>
      <c r="FNU21" s="27"/>
      <c r="FNV21" s="27"/>
      <c r="FNW21" s="27"/>
      <c r="FNX21" s="27"/>
      <c r="FNY21" s="27"/>
      <c r="FNZ21" s="27"/>
      <c r="FOA21" s="27"/>
      <c r="FOB21" s="27"/>
      <c r="FOC21" s="27"/>
      <c r="FOD21" s="27"/>
      <c r="FOE21" s="27"/>
      <c r="FOF21" s="27"/>
      <c r="FOG21" s="27"/>
      <c r="FOH21" s="27"/>
      <c r="FOI21" s="27"/>
      <c r="FOJ21" s="27"/>
      <c r="FOK21" s="27"/>
      <c r="FOL21" s="27"/>
      <c r="FOM21" s="27"/>
      <c r="FON21" s="27"/>
      <c r="FOO21" s="27"/>
      <c r="FOP21" s="27"/>
      <c r="FOQ21" s="27"/>
      <c r="FOR21" s="27"/>
      <c r="FOS21" s="27"/>
      <c r="FOT21" s="27"/>
      <c r="FOU21" s="27"/>
      <c r="FOV21" s="27"/>
      <c r="FOW21" s="27"/>
      <c r="FOX21" s="27"/>
      <c r="FOY21" s="27"/>
      <c r="FOZ21" s="27"/>
      <c r="FPA21" s="27"/>
      <c r="FPB21" s="27"/>
      <c r="FPC21" s="27"/>
      <c r="FPD21" s="27"/>
      <c r="FPE21" s="27"/>
      <c r="FPF21" s="27"/>
      <c r="FPG21" s="27"/>
      <c r="FPH21" s="27"/>
      <c r="FPI21" s="27"/>
      <c r="FPJ21" s="27"/>
      <c r="FPK21" s="27"/>
      <c r="FPL21" s="27"/>
      <c r="FPM21" s="27"/>
      <c r="FPN21" s="27"/>
      <c r="FPO21" s="27"/>
      <c r="FPP21" s="27"/>
      <c r="FPQ21" s="27"/>
      <c r="FPR21" s="27"/>
      <c r="FPS21" s="27"/>
      <c r="FPT21" s="27"/>
      <c r="FPU21" s="27"/>
      <c r="FPV21" s="27"/>
      <c r="FPW21" s="27"/>
      <c r="FPX21" s="27"/>
      <c r="FPY21" s="27"/>
      <c r="FPZ21" s="27"/>
      <c r="FQA21" s="27"/>
      <c r="FQB21" s="27"/>
      <c r="FQC21" s="27"/>
      <c r="FQD21" s="27"/>
      <c r="FQE21" s="27"/>
      <c r="FQF21" s="27"/>
      <c r="FQG21" s="27"/>
      <c r="FQH21" s="27"/>
      <c r="FQI21" s="27"/>
      <c r="FQJ21" s="27"/>
      <c r="FQK21" s="27"/>
      <c r="FQL21" s="27"/>
      <c r="FQM21" s="27"/>
      <c r="FQN21" s="27"/>
      <c r="FQO21" s="27"/>
      <c r="FQP21" s="27"/>
      <c r="FQQ21" s="27"/>
      <c r="FQR21" s="27"/>
      <c r="FQS21" s="27"/>
      <c r="FQT21" s="27"/>
      <c r="FQU21" s="27"/>
      <c r="FQV21" s="27"/>
      <c r="FQW21" s="27"/>
      <c r="FQX21" s="27"/>
      <c r="FQY21" s="27"/>
      <c r="FQZ21" s="27"/>
      <c r="FRA21" s="27"/>
      <c r="FRB21" s="27"/>
      <c r="FRC21" s="27"/>
      <c r="FRD21" s="27"/>
      <c r="FRE21" s="27"/>
      <c r="FRF21" s="27"/>
      <c r="FRG21" s="27"/>
      <c r="FRH21" s="27"/>
      <c r="FRI21" s="27"/>
      <c r="FRJ21" s="27"/>
      <c r="FRK21" s="27"/>
      <c r="FRL21" s="27"/>
      <c r="FRM21" s="27"/>
      <c r="FRN21" s="27"/>
      <c r="FRO21" s="27"/>
      <c r="FRP21" s="27"/>
      <c r="FRQ21" s="27"/>
      <c r="FRR21" s="27"/>
      <c r="FRS21" s="27"/>
      <c r="FRT21" s="27"/>
      <c r="FRU21" s="27"/>
      <c r="FRV21" s="27"/>
      <c r="FRW21" s="27"/>
      <c r="FRX21" s="27"/>
      <c r="FRY21" s="27"/>
      <c r="FRZ21" s="27"/>
      <c r="FSA21" s="27"/>
      <c r="FSB21" s="27"/>
      <c r="FSC21" s="27"/>
      <c r="FSD21" s="27"/>
      <c r="FSE21" s="27"/>
      <c r="FSF21" s="27"/>
      <c r="FSG21" s="27"/>
      <c r="FSH21" s="27"/>
      <c r="FSI21" s="27"/>
      <c r="FSJ21" s="27"/>
      <c r="FSK21" s="27"/>
      <c r="FSL21" s="27"/>
      <c r="FSM21" s="27"/>
      <c r="FSN21" s="27"/>
      <c r="FSO21" s="27"/>
      <c r="FSP21" s="27"/>
      <c r="FSQ21" s="27"/>
      <c r="FSR21" s="27"/>
      <c r="FSS21" s="27"/>
      <c r="FST21" s="27"/>
      <c r="FSU21" s="27"/>
      <c r="FSV21" s="27"/>
      <c r="FSW21" s="27"/>
      <c r="FSX21" s="27"/>
      <c r="FSY21" s="27"/>
      <c r="FSZ21" s="27"/>
      <c r="FTA21" s="27"/>
      <c r="FTB21" s="27"/>
      <c r="FTC21" s="27"/>
      <c r="FTD21" s="27"/>
      <c r="FTE21" s="27"/>
      <c r="FTF21" s="27"/>
      <c r="FTG21" s="27"/>
      <c r="FTH21" s="27"/>
      <c r="FTI21" s="27"/>
      <c r="FTJ21" s="27"/>
      <c r="FTK21" s="27"/>
      <c r="FTL21" s="27"/>
      <c r="FTM21" s="27"/>
      <c r="FTN21" s="27"/>
      <c r="FTO21" s="27"/>
      <c r="FTP21" s="27"/>
      <c r="FTQ21" s="27"/>
      <c r="FTR21" s="27"/>
      <c r="FTS21" s="27"/>
      <c r="FTT21" s="27"/>
      <c r="FTU21" s="27"/>
      <c r="FTV21" s="27"/>
      <c r="FTW21" s="27"/>
      <c r="FTX21" s="27"/>
      <c r="FTY21" s="27"/>
      <c r="FTZ21" s="27"/>
      <c r="FUA21" s="27"/>
      <c r="FUB21" s="27"/>
      <c r="FUC21" s="27"/>
      <c r="FUD21" s="27"/>
      <c r="FUE21" s="27"/>
      <c r="FUF21" s="27"/>
      <c r="FUG21" s="27"/>
      <c r="FUH21" s="27"/>
      <c r="FUI21" s="27"/>
      <c r="FUJ21" s="27"/>
      <c r="FUK21" s="27"/>
      <c r="FUL21" s="27"/>
      <c r="FUM21" s="27"/>
      <c r="FUN21" s="27"/>
      <c r="FUO21" s="27"/>
      <c r="FUP21" s="27"/>
      <c r="FUQ21" s="27"/>
      <c r="FUR21" s="27"/>
      <c r="FUS21" s="27"/>
      <c r="FUT21" s="27"/>
      <c r="FUU21" s="27"/>
      <c r="FUV21" s="27"/>
      <c r="FUW21" s="27"/>
      <c r="FUX21" s="27"/>
      <c r="FUY21" s="27"/>
      <c r="FUZ21" s="27"/>
      <c r="FVA21" s="27"/>
      <c r="FVB21" s="27"/>
      <c r="FVC21" s="27"/>
      <c r="FVD21" s="27"/>
      <c r="FVE21" s="27"/>
      <c r="FVF21" s="27"/>
      <c r="FVG21" s="27"/>
      <c r="FVH21" s="27"/>
      <c r="FVI21" s="27"/>
      <c r="FVJ21" s="27"/>
      <c r="FVK21" s="27"/>
      <c r="FVL21" s="27"/>
      <c r="FVM21" s="27"/>
      <c r="FVN21" s="27"/>
      <c r="FVO21" s="27"/>
      <c r="FVP21" s="27"/>
      <c r="FVQ21" s="27"/>
      <c r="FVR21" s="27"/>
      <c r="FVS21" s="27"/>
      <c r="FVT21" s="27"/>
      <c r="FVU21" s="27"/>
      <c r="FVV21" s="27"/>
      <c r="FVW21" s="27"/>
      <c r="FVX21" s="27"/>
      <c r="FVY21" s="27"/>
      <c r="FVZ21" s="27"/>
      <c r="FWA21" s="27"/>
      <c r="FWB21" s="27"/>
      <c r="FWC21" s="27"/>
      <c r="FWD21" s="27"/>
      <c r="FWE21" s="27"/>
      <c r="FWF21" s="27"/>
      <c r="FWG21" s="27"/>
      <c r="FWH21" s="27"/>
      <c r="FWI21" s="27"/>
      <c r="FWJ21" s="27"/>
      <c r="FWK21" s="27"/>
      <c r="FWL21" s="27"/>
      <c r="FWM21" s="27"/>
      <c r="FWN21" s="27"/>
      <c r="FWO21" s="27"/>
      <c r="FWP21" s="27"/>
      <c r="FWQ21" s="27"/>
      <c r="FWR21" s="27"/>
      <c r="FWS21" s="27"/>
      <c r="FWT21" s="27"/>
      <c r="FWU21" s="27"/>
      <c r="FWV21" s="27"/>
      <c r="FWW21" s="27"/>
      <c r="FWX21" s="27"/>
      <c r="FWY21" s="27"/>
      <c r="FWZ21" s="27"/>
      <c r="FXA21" s="27"/>
      <c r="FXB21" s="27"/>
      <c r="FXC21" s="27"/>
      <c r="FXD21" s="27"/>
      <c r="FXE21" s="27"/>
      <c r="FXF21" s="27"/>
      <c r="FXG21" s="27"/>
      <c r="FXH21" s="27"/>
      <c r="FXI21" s="27"/>
      <c r="FXJ21" s="27"/>
      <c r="FXK21" s="27"/>
      <c r="FXL21" s="27"/>
      <c r="FXM21" s="27"/>
      <c r="FXN21" s="27"/>
      <c r="FXO21" s="27"/>
      <c r="FXP21" s="27"/>
      <c r="FXQ21" s="27"/>
      <c r="FXR21" s="27"/>
      <c r="FXS21" s="27"/>
      <c r="FXT21" s="27"/>
      <c r="FXU21" s="27"/>
      <c r="FXV21" s="27"/>
      <c r="FXW21" s="27"/>
      <c r="FXX21" s="27"/>
      <c r="FXY21" s="27"/>
      <c r="FXZ21" s="27"/>
      <c r="FYA21" s="27"/>
      <c r="FYB21" s="27"/>
      <c r="FYC21" s="27"/>
      <c r="FYD21" s="27"/>
      <c r="FYE21" s="27"/>
      <c r="FYF21" s="27"/>
      <c r="FYG21" s="27"/>
      <c r="FYH21" s="27"/>
      <c r="FYI21" s="27"/>
      <c r="FYJ21" s="27"/>
      <c r="FYK21" s="27"/>
      <c r="FYL21" s="27"/>
      <c r="FYM21" s="27"/>
      <c r="FYN21" s="27"/>
      <c r="FYO21" s="27"/>
      <c r="FYP21" s="27"/>
      <c r="FYQ21" s="27"/>
      <c r="FYR21" s="27"/>
      <c r="FYS21" s="27"/>
      <c r="FYT21" s="27"/>
      <c r="FYU21" s="27"/>
      <c r="FYV21" s="27"/>
      <c r="FYW21" s="27"/>
      <c r="FYX21" s="27"/>
      <c r="FYY21" s="27"/>
      <c r="FYZ21" s="27"/>
      <c r="FZA21" s="27"/>
      <c r="FZB21" s="27"/>
      <c r="FZC21" s="27"/>
      <c r="FZD21" s="27"/>
      <c r="FZE21" s="27"/>
      <c r="FZF21" s="27"/>
      <c r="FZG21" s="27"/>
      <c r="FZH21" s="27"/>
      <c r="FZI21" s="27"/>
      <c r="FZJ21" s="27"/>
      <c r="FZK21" s="27"/>
      <c r="FZL21" s="27"/>
      <c r="FZM21" s="27"/>
      <c r="FZN21" s="27"/>
      <c r="FZO21" s="27"/>
      <c r="FZP21" s="27"/>
      <c r="FZQ21" s="27"/>
      <c r="FZR21" s="27"/>
      <c r="FZS21" s="27"/>
      <c r="FZT21" s="27"/>
      <c r="FZU21" s="27"/>
      <c r="FZV21" s="27"/>
      <c r="FZW21" s="27"/>
      <c r="FZX21" s="27"/>
      <c r="FZY21" s="27"/>
      <c r="FZZ21" s="27"/>
      <c r="GAA21" s="27"/>
      <c r="GAB21" s="27"/>
      <c r="GAC21" s="27"/>
      <c r="GAD21" s="27"/>
      <c r="GAE21" s="27"/>
      <c r="GAF21" s="27"/>
      <c r="GAG21" s="27"/>
      <c r="GAH21" s="27"/>
      <c r="GAI21" s="27"/>
      <c r="GAJ21" s="27"/>
      <c r="GAK21" s="27"/>
      <c r="GAL21" s="27"/>
      <c r="GAM21" s="27"/>
      <c r="GAN21" s="27"/>
      <c r="GAO21" s="27"/>
      <c r="GAP21" s="27"/>
      <c r="GAQ21" s="27"/>
      <c r="GAR21" s="27"/>
      <c r="GAS21" s="27"/>
      <c r="GAT21" s="27"/>
      <c r="GAU21" s="27"/>
      <c r="GAV21" s="27"/>
      <c r="GAW21" s="27"/>
      <c r="GAX21" s="27"/>
      <c r="GAY21" s="27"/>
      <c r="GAZ21" s="27"/>
      <c r="GBA21" s="27"/>
      <c r="GBB21" s="27"/>
      <c r="GBC21" s="27"/>
      <c r="GBD21" s="27"/>
      <c r="GBE21" s="27"/>
      <c r="GBF21" s="27"/>
      <c r="GBG21" s="27"/>
      <c r="GBH21" s="27"/>
      <c r="GBI21" s="27"/>
      <c r="GBJ21" s="27"/>
      <c r="GBK21" s="27"/>
      <c r="GBL21" s="27"/>
      <c r="GBM21" s="27"/>
      <c r="GBN21" s="27"/>
      <c r="GBO21" s="27"/>
      <c r="GBP21" s="27"/>
      <c r="GBQ21" s="27"/>
      <c r="GBR21" s="27"/>
      <c r="GBS21" s="27"/>
      <c r="GBT21" s="27"/>
      <c r="GBU21" s="27"/>
      <c r="GBV21" s="27"/>
      <c r="GBW21" s="27"/>
      <c r="GBX21" s="27"/>
      <c r="GBY21" s="27"/>
      <c r="GBZ21" s="27"/>
      <c r="GCA21" s="27"/>
      <c r="GCB21" s="27"/>
      <c r="GCC21" s="27"/>
      <c r="GCD21" s="27"/>
      <c r="GCE21" s="27"/>
      <c r="GCF21" s="27"/>
      <c r="GCG21" s="27"/>
      <c r="GCH21" s="27"/>
      <c r="GCI21" s="27"/>
      <c r="GCJ21" s="27"/>
      <c r="GCK21" s="27"/>
      <c r="GCL21" s="27"/>
      <c r="GCM21" s="27"/>
      <c r="GCN21" s="27"/>
      <c r="GCO21" s="27"/>
      <c r="GCP21" s="27"/>
      <c r="GCQ21" s="27"/>
      <c r="GCR21" s="27"/>
      <c r="GCS21" s="27"/>
      <c r="GCT21" s="27"/>
      <c r="GCU21" s="27"/>
      <c r="GCV21" s="27"/>
      <c r="GCW21" s="27"/>
      <c r="GCX21" s="27"/>
      <c r="GCY21" s="27"/>
      <c r="GCZ21" s="27"/>
      <c r="GDA21" s="27"/>
      <c r="GDB21" s="27"/>
      <c r="GDC21" s="27"/>
      <c r="GDD21" s="27"/>
      <c r="GDE21" s="27"/>
      <c r="GDF21" s="27"/>
      <c r="GDG21" s="27"/>
      <c r="GDH21" s="27"/>
      <c r="GDI21" s="27"/>
      <c r="GDJ21" s="27"/>
      <c r="GDK21" s="27"/>
      <c r="GDL21" s="27"/>
      <c r="GDM21" s="27"/>
      <c r="GDN21" s="27"/>
      <c r="GDO21" s="27"/>
      <c r="GDP21" s="27"/>
      <c r="GDQ21" s="27"/>
      <c r="GDR21" s="27"/>
      <c r="GDS21" s="27"/>
      <c r="GDT21" s="27"/>
      <c r="GDU21" s="27"/>
      <c r="GDV21" s="27"/>
      <c r="GDW21" s="27"/>
      <c r="GDX21" s="27"/>
      <c r="GDY21" s="27"/>
      <c r="GDZ21" s="27"/>
      <c r="GEA21" s="27"/>
      <c r="GEB21" s="27"/>
      <c r="GEC21" s="27"/>
      <c r="GED21" s="27"/>
      <c r="GEE21" s="27"/>
      <c r="GEF21" s="27"/>
      <c r="GEG21" s="27"/>
      <c r="GEH21" s="27"/>
      <c r="GEI21" s="27"/>
      <c r="GEJ21" s="27"/>
      <c r="GEK21" s="27"/>
      <c r="GEL21" s="27"/>
      <c r="GEM21" s="27"/>
      <c r="GEN21" s="27"/>
      <c r="GEO21" s="27"/>
      <c r="GEP21" s="27"/>
      <c r="GEQ21" s="27"/>
      <c r="GER21" s="27"/>
      <c r="GES21" s="27"/>
      <c r="GET21" s="27"/>
      <c r="GEU21" s="27"/>
      <c r="GEV21" s="27"/>
      <c r="GEW21" s="27"/>
      <c r="GEX21" s="27"/>
      <c r="GEY21" s="27"/>
      <c r="GEZ21" s="27"/>
      <c r="GFA21" s="27"/>
      <c r="GFB21" s="27"/>
      <c r="GFC21" s="27"/>
      <c r="GFD21" s="27"/>
      <c r="GFE21" s="27"/>
      <c r="GFF21" s="27"/>
      <c r="GFG21" s="27"/>
      <c r="GFH21" s="27"/>
      <c r="GFI21" s="27"/>
      <c r="GFJ21" s="27"/>
      <c r="GFK21" s="27"/>
      <c r="GFL21" s="27"/>
      <c r="GFM21" s="27"/>
      <c r="GFN21" s="27"/>
      <c r="GFO21" s="27"/>
      <c r="GFP21" s="27"/>
      <c r="GFQ21" s="27"/>
      <c r="GFR21" s="27"/>
      <c r="GFS21" s="27"/>
      <c r="GFT21" s="27"/>
      <c r="GFU21" s="27"/>
      <c r="GFV21" s="27"/>
      <c r="GFW21" s="27"/>
      <c r="GFX21" s="27"/>
      <c r="GFY21" s="27"/>
      <c r="GFZ21" s="27"/>
      <c r="GGA21" s="27"/>
      <c r="GGB21" s="27"/>
      <c r="GGC21" s="27"/>
      <c r="GGD21" s="27"/>
      <c r="GGE21" s="27"/>
      <c r="GGF21" s="27"/>
      <c r="GGG21" s="27"/>
      <c r="GGH21" s="27"/>
      <c r="GGI21" s="27"/>
      <c r="GGJ21" s="27"/>
      <c r="GGK21" s="27"/>
      <c r="GGL21" s="27"/>
      <c r="GGM21" s="27"/>
      <c r="GGN21" s="27"/>
      <c r="GGO21" s="27"/>
      <c r="GGP21" s="27"/>
      <c r="GGQ21" s="27"/>
      <c r="GGR21" s="27"/>
      <c r="GGS21" s="27"/>
      <c r="GGT21" s="27"/>
      <c r="GGU21" s="27"/>
      <c r="GGV21" s="27"/>
      <c r="GGW21" s="27"/>
      <c r="GGX21" s="27"/>
      <c r="GGY21" s="27"/>
      <c r="GGZ21" s="27"/>
      <c r="GHA21" s="27"/>
      <c r="GHB21" s="27"/>
      <c r="GHC21" s="27"/>
      <c r="GHD21" s="27"/>
      <c r="GHE21" s="27"/>
      <c r="GHF21" s="27"/>
      <c r="GHG21" s="27"/>
      <c r="GHH21" s="27"/>
      <c r="GHI21" s="27"/>
      <c r="GHJ21" s="27"/>
      <c r="GHK21" s="27"/>
      <c r="GHL21" s="27"/>
      <c r="GHM21" s="27"/>
      <c r="GHN21" s="27"/>
      <c r="GHO21" s="27"/>
      <c r="GHP21" s="27"/>
      <c r="GHQ21" s="27"/>
      <c r="GHR21" s="27"/>
      <c r="GHS21" s="27"/>
      <c r="GHT21" s="27"/>
      <c r="GHU21" s="27"/>
      <c r="GHV21" s="27"/>
      <c r="GHW21" s="27"/>
      <c r="GHX21" s="27"/>
      <c r="GHY21" s="27"/>
      <c r="GHZ21" s="27"/>
      <c r="GIA21" s="27"/>
      <c r="GIB21" s="27"/>
      <c r="GIC21" s="27"/>
      <c r="GID21" s="27"/>
      <c r="GIE21" s="27"/>
      <c r="GIF21" s="27"/>
      <c r="GIG21" s="27"/>
      <c r="GIH21" s="27"/>
      <c r="GII21" s="27"/>
      <c r="GIJ21" s="27"/>
      <c r="GIK21" s="27"/>
      <c r="GIL21" s="27"/>
      <c r="GIM21" s="27"/>
      <c r="GIN21" s="27"/>
      <c r="GIO21" s="27"/>
      <c r="GIP21" s="27"/>
      <c r="GIQ21" s="27"/>
      <c r="GIR21" s="27"/>
      <c r="GIS21" s="27"/>
      <c r="GIT21" s="27"/>
      <c r="GIU21" s="27"/>
      <c r="GIV21" s="27"/>
      <c r="GIW21" s="27"/>
      <c r="GIX21" s="27"/>
      <c r="GIY21" s="27"/>
      <c r="GIZ21" s="27"/>
      <c r="GJA21" s="27"/>
      <c r="GJB21" s="27"/>
      <c r="GJC21" s="27"/>
      <c r="GJD21" s="27"/>
      <c r="GJE21" s="27"/>
      <c r="GJF21" s="27"/>
      <c r="GJG21" s="27"/>
      <c r="GJH21" s="27"/>
      <c r="GJI21" s="27"/>
      <c r="GJJ21" s="27"/>
      <c r="GJK21" s="27"/>
      <c r="GJL21" s="27"/>
      <c r="GJM21" s="27"/>
      <c r="GJN21" s="27"/>
      <c r="GJO21" s="27"/>
      <c r="GJP21" s="27"/>
      <c r="GJQ21" s="27"/>
      <c r="GJR21" s="27"/>
      <c r="GJS21" s="27"/>
      <c r="GJT21" s="27"/>
      <c r="GJU21" s="27"/>
      <c r="GJV21" s="27"/>
      <c r="GJW21" s="27"/>
      <c r="GJX21" s="27"/>
      <c r="GJY21" s="27"/>
      <c r="GJZ21" s="27"/>
      <c r="GKA21" s="27"/>
      <c r="GKB21" s="27"/>
      <c r="GKC21" s="27"/>
      <c r="GKD21" s="27"/>
      <c r="GKE21" s="27"/>
      <c r="GKF21" s="27"/>
      <c r="GKG21" s="27"/>
      <c r="GKH21" s="27"/>
      <c r="GKI21" s="27"/>
      <c r="GKJ21" s="27"/>
      <c r="GKK21" s="27"/>
      <c r="GKL21" s="27"/>
      <c r="GKM21" s="27"/>
      <c r="GKN21" s="27"/>
      <c r="GKO21" s="27"/>
      <c r="GKP21" s="27"/>
      <c r="GKQ21" s="27"/>
      <c r="GKR21" s="27"/>
      <c r="GKS21" s="27"/>
      <c r="GKT21" s="27"/>
      <c r="GKU21" s="27"/>
      <c r="GKV21" s="27"/>
      <c r="GKW21" s="27"/>
      <c r="GKX21" s="27"/>
      <c r="GKY21" s="27"/>
      <c r="GKZ21" s="27"/>
      <c r="GLA21" s="27"/>
      <c r="GLB21" s="27"/>
      <c r="GLC21" s="27"/>
      <c r="GLD21" s="27"/>
      <c r="GLE21" s="27"/>
      <c r="GLF21" s="27"/>
      <c r="GLG21" s="27"/>
      <c r="GLH21" s="27"/>
      <c r="GLI21" s="27"/>
      <c r="GLJ21" s="27"/>
      <c r="GLK21" s="27"/>
      <c r="GLL21" s="27"/>
      <c r="GLM21" s="27"/>
      <c r="GLN21" s="27"/>
      <c r="GLO21" s="27"/>
      <c r="GLP21" s="27"/>
      <c r="GLQ21" s="27"/>
      <c r="GLR21" s="27"/>
      <c r="GLS21" s="27"/>
      <c r="GLT21" s="27"/>
      <c r="GLU21" s="27"/>
      <c r="GLV21" s="27"/>
      <c r="GLW21" s="27"/>
      <c r="GLX21" s="27"/>
      <c r="GLY21" s="27"/>
      <c r="GLZ21" s="27"/>
      <c r="GMA21" s="27"/>
      <c r="GMB21" s="27"/>
      <c r="GMC21" s="27"/>
      <c r="GMD21" s="27"/>
      <c r="GME21" s="27"/>
      <c r="GMF21" s="27"/>
      <c r="GMG21" s="27"/>
      <c r="GMH21" s="27"/>
      <c r="GMI21" s="27"/>
      <c r="GMJ21" s="27"/>
      <c r="GMK21" s="27"/>
      <c r="GML21" s="27"/>
      <c r="GMM21" s="27"/>
      <c r="GMN21" s="27"/>
      <c r="GMO21" s="27"/>
      <c r="GMP21" s="27"/>
      <c r="GMQ21" s="27"/>
      <c r="GMR21" s="27"/>
      <c r="GMS21" s="27"/>
      <c r="GMT21" s="27"/>
      <c r="GMU21" s="27"/>
      <c r="GMV21" s="27"/>
      <c r="GMW21" s="27"/>
      <c r="GMX21" s="27"/>
      <c r="GMY21" s="27"/>
      <c r="GMZ21" s="27"/>
      <c r="GNA21" s="27"/>
      <c r="GNB21" s="27"/>
      <c r="GNC21" s="27"/>
      <c r="GND21" s="27"/>
      <c r="GNE21" s="27"/>
      <c r="GNF21" s="27"/>
      <c r="GNG21" s="27"/>
      <c r="GNH21" s="27"/>
      <c r="GNI21" s="27"/>
      <c r="GNJ21" s="27"/>
      <c r="GNK21" s="27"/>
      <c r="GNL21" s="27"/>
      <c r="GNM21" s="27"/>
      <c r="GNN21" s="27"/>
      <c r="GNO21" s="27"/>
      <c r="GNP21" s="27"/>
      <c r="GNQ21" s="27"/>
      <c r="GNR21" s="27"/>
      <c r="GNS21" s="27"/>
      <c r="GNT21" s="27"/>
      <c r="GNU21" s="27"/>
      <c r="GNV21" s="27"/>
      <c r="GNW21" s="27"/>
      <c r="GNX21" s="27"/>
      <c r="GNY21" s="27"/>
      <c r="GNZ21" s="27"/>
      <c r="GOA21" s="27"/>
      <c r="GOB21" s="27"/>
      <c r="GOC21" s="27"/>
      <c r="GOD21" s="27"/>
      <c r="GOE21" s="27"/>
      <c r="GOF21" s="27"/>
      <c r="GOG21" s="27"/>
      <c r="GOH21" s="27"/>
      <c r="GOI21" s="27"/>
      <c r="GOJ21" s="27"/>
      <c r="GOK21" s="27"/>
      <c r="GOL21" s="27"/>
      <c r="GOM21" s="27"/>
      <c r="GON21" s="27"/>
      <c r="GOO21" s="27"/>
      <c r="GOP21" s="27"/>
      <c r="GOQ21" s="27"/>
      <c r="GOR21" s="27"/>
      <c r="GOS21" s="27"/>
      <c r="GOT21" s="27"/>
      <c r="GOU21" s="27"/>
      <c r="GOV21" s="27"/>
      <c r="GOW21" s="27"/>
      <c r="GOX21" s="27"/>
      <c r="GOY21" s="27"/>
      <c r="GOZ21" s="27"/>
      <c r="GPA21" s="27"/>
      <c r="GPB21" s="27"/>
      <c r="GPC21" s="27"/>
      <c r="GPD21" s="27"/>
      <c r="GPE21" s="27"/>
      <c r="GPF21" s="27"/>
      <c r="GPG21" s="27"/>
      <c r="GPH21" s="27"/>
      <c r="GPI21" s="27"/>
      <c r="GPJ21" s="27"/>
      <c r="GPK21" s="27"/>
      <c r="GPL21" s="27"/>
      <c r="GPM21" s="27"/>
      <c r="GPN21" s="27"/>
      <c r="GPO21" s="27"/>
      <c r="GPP21" s="27"/>
      <c r="GPQ21" s="27"/>
      <c r="GPR21" s="27"/>
      <c r="GPS21" s="27"/>
      <c r="GPT21" s="27"/>
      <c r="GPU21" s="27"/>
      <c r="GPV21" s="27"/>
      <c r="GPW21" s="27"/>
      <c r="GPX21" s="27"/>
      <c r="GPY21" s="27"/>
      <c r="GPZ21" s="27"/>
      <c r="GQA21" s="27"/>
      <c r="GQB21" s="27"/>
      <c r="GQC21" s="27"/>
      <c r="GQD21" s="27"/>
      <c r="GQE21" s="27"/>
      <c r="GQF21" s="27"/>
      <c r="GQG21" s="27"/>
      <c r="GQH21" s="27"/>
      <c r="GQI21" s="27"/>
      <c r="GQJ21" s="27"/>
      <c r="GQK21" s="27"/>
      <c r="GQL21" s="27"/>
      <c r="GQM21" s="27"/>
      <c r="GQN21" s="27"/>
      <c r="GQO21" s="27"/>
      <c r="GQP21" s="27"/>
      <c r="GQQ21" s="27"/>
      <c r="GQR21" s="27"/>
      <c r="GQS21" s="27"/>
      <c r="GQT21" s="27"/>
      <c r="GQU21" s="27"/>
      <c r="GQV21" s="27"/>
      <c r="GQW21" s="27"/>
      <c r="GQX21" s="27"/>
      <c r="GQY21" s="27"/>
      <c r="GQZ21" s="27"/>
      <c r="GRA21" s="27"/>
      <c r="GRB21" s="27"/>
      <c r="GRC21" s="27"/>
      <c r="GRD21" s="27"/>
      <c r="GRE21" s="27"/>
      <c r="GRF21" s="27"/>
      <c r="GRG21" s="27"/>
      <c r="GRH21" s="27"/>
      <c r="GRI21" s="27"/>
      <c r="GRJ21" s="27"/>
      <c r="GRK21" s="27"/>
      <c r="GRL21" s="27"/>
      <c r="GRM21" s="27"/>
      <c r="GRN21" s="27"/>
      <c r="GRO21" s="27"/>
      <c r="GRP21" s="27"/>
      <c r="GRQ21" s="27"/>
      <c r="GRR21" s="27"/>
      <c r="GRS21" s="27"/>
      <c r="GRT21" s="27"/>
      <c r="GRU21" s="27"/>
      <c r="GRV21" s="27"/>
      <c r="GRW21" s="27"/>
      <c r="GRX21" s="27"/>
      <c r="GRY21" s="27"/>
      <c r="GRZ21" s="27"/>
      <c r="GSA21" s="27"/>
      <c r="GSB21" s="27"/>
      <c r="GSC21" s="27"/>
      <c r="GSD21" s="27"/>
      <c r="GSE21" s="27"/>
      <c r="GSF21" s="27"/>
      <c r="GSG21" s="27"/>
      <c r="GSH21" s="27"/>
      <c r="GSI21" s="27"/>
      <c r="GSJ21" s="27"/>
      <c r="GSK21" s="27"/>
      <c r="GSL21" s="27"/>
      <c r="GSM21" s="27"/>
      <c r="GSN21" s="27"/>
      <c r="GSO21" s="27"/>
      <c r="GSP21" s="27"/>
      <c r="GSQ21" s="27"/>
      <c r="GSR21" s="27"/>
      <c r="GSS21" s="27"/>
      <c r="GST21" s="27"/>
      <c r="GSU21" s="27"/>
      <c r="GSV21" s="27"/>
      <c r="GSW21" s="27"/>
      <c r="GSX21" s="27"/>
      <c r="GSY21" s="27"/>
      <c r="GSZ21" s="27"/>
      <c r="GTA21" s="27"/>
      <c r="GTB21" s="27"/>
      <c r="GTC21" s="27"/>
      <c r="GTD21" s="27"/>
      <c r="GTE21" s="27"/>
      <c r="GTF21" s="27"/>
      <c r="GTG21" s="27"/>
      <c r="GTH21" s="27"/>
      <c r="GTI21" s="27"/>
      <c r="GTJ21" s="27"/>
      <c r="GTK21" s="27"/>
      <c r="GTL21" s="27"/>
      <c r="GTM21" s="27"/>
      <c r="GTN21" s="27"/>
      <c r="GTO21" s="27"/>
      <c r="GTP21" s="27"/>
      <c r="GTQ21" s="27"/>
      <c r="GTR21" s="27"/>
      <c r="GTS21" s="27"/>
      <c r="GTT21" s="27"/>
      <c r="GTU21" s="27"/>
      <c r="GTV21" s="27"/>
      <c r="GTW21" s="27"/>
      <c r="GTX21" s="27"/>
      <c r="GTY21" s="27"/>
      <c r="GTZ21" s="27"/>
      <c r="GUA21" s="27"/>
      <c r="GUB21" s="27"/>
      <c r="GUC21" s="27"/>
      <c r="GUD21" s="27"/>
      <c r="GUE21" s="27"/>
      <c r="GUF21" s="27"/>
      <c r="GUG21" s="27"/>
      <c r="GUH21" s="27"/>
      <c r="GUI21" s="27"/>
      <c r="GUJ21" s="27"/>
      <c r="GUK21" s="27"/>
      <c r="GUL21" s="27"/>
      <c r="GUM21" s="27"/>
      <c r="GUN21" s="27"/>
      <c r="GUO21" s="27"/>
      <c r="GUP21" s="27"/>
      <c r="GUQ21" s="27"/>
      <c r="GUR21" s="27"/>
      <c r="GUS21" s="27"/>
      <c r="GUT21" s="27"/>
      <c r="GUU21" s="27"/>
      <c r="GUV21" s="27"/>
      <c r="GUW21" s="27"/>
      <c r="GUX21" s="27"/>
      <c r="GUY21" s="27"/>
      <c r="GUZ21" s="27"/>
      <c r="GVA21" s="27"/>
      <c r="GVB21" s="27"/>
      <c r="GVC21" s="27"/>
      <c r="GVD21" s="27"/>
      <c r="GVE21" s="27"/>
      <c r="GVF21" s="27"/>
      <c r="GVG21" s="27"/>
      <c r="GVH21" s="27"/>
      <c r="GVI21" s="27"/>
      <c r="GVJ21" s="27"/>
      <c r="GVK21" s="27"/>
      <c r="GVL21" s="27"/>
      <c r="GVM21" s="27"/>
      <c r="GVN21" s="27"/>
      <c r="GVO21" s="27"/>
      <c r="GVP21" s="27"/>
      <c r="GVQ21" s="27"/>
      <c r="GVR21" s="27"/>
      <c r="GVS21" s="27"/>
      <c r="GVT21" s="27"/>
      <c r="GVU21" s="27"/>
      <c r="GVV21" s="27"/>
      <c r="GVW21" s="27"/>
      <c r="GVX21" s="27"/>
      <c r="GVY21" s="27"/>
      <c r="GVZ21" s="27"/>
      <c r="GWA21" s="27"/>
      <c r="GWB21" s="27"/>
      <c r="GWC21" s="27"/>
      <c r="GWD21" s="27"/>
      <c r="GWE21" s="27"/>
      <c r="GWF21" s="27"/>
      <c r="GWG21" s="27"/>
      <c r="GWH21" s="27"/>
      <c r="GWI21" s="27"/>
      <c r="GWJ21" s="27"/>
      <c r="GWK21" s="27"/>
      <c r="GWL21" s="27"/>
      <c r="GWM21" s="27"/>
      <c r="GWN21" s="27"/>
      <c r="GWO21" s="27"/>
      <c r="GWP21" s="27"/>
      <c r="GWQ21" s="27"/>
      <c r="GWR21" s="27"/>
      <c r="GWS21" s="27"/>
      <c r="GWT21" s="27"/>
      <c r="GWU21" s="27"/>
      <c r="GWV21" s="27"/>
      <c r="GWW21" s="27"/>
      <c r="GWX21" s="27"/>
      <c r="GWY21" s="27"/>
      <c r="GWZ21" s="27"/>
      <c r="GXA21" s="27"/>
      <c r="GXB21" s="27"/>
      <c r="GXC21" s="27"/>
      <c r="GXD21" s="27"/>
      <c r="GXE21" s="27"/>
      <c r="GXF21" s="27"/>
      <c r="GXG21" s="27"/>
      <c r="GXH21" s="27"/>
      <c r="GXI21" s="27"/>
      <c r="GXJ21" s="27"/>
      <c r="GXK21" s="27"/>
      <c r="GXL21" s="27"/>
      <c r="GXM21" s="27"/>
      <c r="GXN21" s="27"/>
      <c r="GXO21" s="27"/>
      <c r="GXP21" s="27"/>
      <c r="GXQ21" s="27"/>
      <c r="GXR21" s="27"/>
      <c r="GXS21" s="27"/>
      <c r="GXT21" s="27"/>
      <c r="GXU21" s="27"/>
      <c r="GXV21" s="27"/>
      <c r="GXW21" s="27"/>
      <c r="GXX21" s="27"/>
      <c r="GXY21" s="27"/>
      <c r="GXZ21" s="27"/>
      <c r="GYA21" s="27"/>
      <c r="GYB21" s="27"/>
      <c r="GYC21" s="27"/>
      <c r="GYD21" s="27"/>
      <c r="GYE21" s="27"/>
      <c r="GYF21" s="27"/>
      <c r="GYG21" s="27"/>
      <c r="GYH21" s="27"/>
      <c r="GYI21" s="27"/>
      <c r="GYJ21" s="27"/>
      <c r="GYK21" s="27"/>
      <c r="GYL21" s="27"/>
      <c r="GYM21" s="27"/>
      <c r="GYN21" s="27"/>
      <c r="GYO21" s="27"/>
      <c r="GYP21" s="27"/>
      <c r="GYQ21" s="27"/>
      <c r="GYR21" s="27"/>
      <c r="GYS21" s="27"/>
      <c r="GYT21" s="27"/>
      <c r="GYU21" s="27"/>
      <c r="GYV21" s="27"/>
      <c r="GYW21" s="27"/>
      <c r="GYX21" s="27"/>
      <c r="GYY21" s="27"/>
      <c r="GYZ21" s="27"/>
      <c r="GZA21" s="27"/>
      <c r="GZB21" s="27"/>
      <c r="GZC21" s="27"/>
      <c r="GZD21" s="27"/>
      <c r="GZE21" s="27"/>
      <c r="GZF21" s="27"/>
      <c r="GZG21" s="27"/>
      <c r="GZH21" s="27"/>
      <c r="GZI21" s="27"/>
      <c r="GZJ21" s="27"/>
      <c r="GZK21" s="27"/>
      <c r="GZL21" s="27"/>
      <c r="GZM21" s="27"/>
      <c r="GZN21" s="27"/>
      <c r="GZO21" s="27"/>
      <c r="GZP21" s="27"/>
      <c r="GZQ21" s="27"/>
      <c r="GZR21" s="27"/>
      <c r="GZS21" s="27"/>
      <c r="GZT21" s="27"/>
      <c r="GZU21" s="27"/>
      <c r="GZV21" s="27"/>
      <c r="GZW21" s="27"/>
      <c r="GZX21" s="27"/>
      <c r="GZY21" s="27"/>
      <c r="GZZ21" s="27"/>
      <c r="HAA21" s="27"/>
      <c r="HAB21" s="27"/>
      <c r="HAC21" s="27"/>
      <c r="HAD21" s="27"/>
      <c r="HAE21" s="27"/>
      <c r="HAF21" s="27"/>
      <c r="HAG21" s="27"/>
      <c r="HAH21" s="27"/>
      <c r="HAI21" s="27"/>
      <c r="HAJ21" s="27"/>
      <c r="HAK21" s="27"/>
      <c r="HAL21" s="27"/>
      <c r="HAM21" s="27"/>
      <c r="HAN21" s="27"/>
      <c r="HAO21" s="27"/>
      <c r="HAP21" s="27"/>
      <c r="HAQ21" s="27"/>
      <c r="HAR21" s="27"/>
      <c r="HAS21" s="27"/>
      <c r="HAT21" s="27"/>
      <c r="HAU21" s="27"/>
      <c r="HAV21" s="27"/>
      <c r="HAW21" s="27"/>
      <c r="HAX21" s="27"/>
      <c r="HAY21" s="27"/>
      <c r="HAZ21" s="27"/>
      <c r="HBA21" s="27"/>
      <c r="HBB21" s="27"/>
      <c r="HBC21" s="27"/>
      <c r="HBD21" s="27"/>
      <c r="HBE21" s="27"/>
      <c r="HBF21" s="27"/>
      <c r="HBG21" s="27"/>
      <c r="HBH21" s="27"/>
      <c r="HBI21" s="27"/>
      <c r="HBJ21" s="27"/>
      <c r="HBK21" s="27"/>
      <c r="HBL21" s="27"/>
      <c r="HBM21" s="27"/>
      <c r="HBN21" s="27"/>
      <c r="HBO21" s="27"/>
      <c r="HBP21" s="27"/>
      <c r="HBQ21" s="27"/>
      <c r="HBR21" s="27"/>
      <c r="HBS21" s="27"/>
      <c r="HBT21" s="27"/>
      <c r="HBU21" s="27"/>
      <c r="HBV21" s="27"/>
      <c r="HBW21" s="27"/>
      <c r="HBX21" s="27"/>
      <c r="HBY21" s="27"/>
      <c r="HBZ21" s="27"/>
      <c r="HCA21" s="27"/>
      <c r="HCB21" s="27"/>
      <c r="HCC21" s="27"/>
      <c r="HCD21" s="27"/>
      <c r="HCE21" s="27"/>
      <c r="HCF21" s="27"/>
      <c r="HCG21" s="27"/>
      <c r="HCH21" s="27"/>
      <c r="HCI21" s="27"/>
      <c r="HCJ21" s="27"/>
      <c r="HCK21" s="27"/>
      <c r="HCL21" s="27"/>
      <c r="HCM21" s="27"/>
      <c r="HCN21" s="27"/>
      <c r="HCO21" s="27"/>
      <c r="HCP21" s="27"/>
      <c r="HCQ21" s="27"/>
      <c r="HCR21" s="27"/>
      <c r="HCS21" s="27"/>
      <c r="HCT21" s="27"/>
      <c r="HCU21" s="27"/>
      <c r="HCV21" s="27"/>
      <c r="HCW21" s="27"/>
      <c r="HCX21" s="27"/>
      <c r="HCY21" s="27"/>
      <c r="HCZ21" s="27"/>
      <c r="HDA21" s="27"/>
      <c r="HDB21" s="27"/>
      <c r="HDC21" s="27"/>
      <c r="HDD21" s="27"/>
      <c r="HDE21" s="27"/>
      <c r="HDF21" s="27"/>
      <c r="HDG21" s="27"/>
      <c r="HDH21" s="27"/>
      <c r="HDI21" s="27"/>
      <c r="HDJ21" s="27"/>
      <c r="HDK21" s="27"/>
      <c r="HDL21" s="27"/>
      <c r="HDM21" s="27"/>
      <c r="HDN21" s="27"/>
      <c r="HDO21" s="27"/>
      <c r="HDP21" s="27"/>
      <c r="HDQ21" s="27"/>
      <c r="HDR21" s="27"/>
      <c r="HDS21" s="27"/>
      <c r="HDT21" s="27"/>
      <c r="HDU21" s="27"/>
      <c r="HDV21" s="27"/>
      <c r="HDW21" s="27"/>
      <c r="HDX21" s="27"/>
      <c r="HDY21" s="27"/>
      <c r="HDZ21" s="27"/>
      <c r="HEA21" s="27"/>
      <c r="HEB21" s="27"/>
      <c r="HEC21" s="27"/>
      <c r="HED21" s="27"/>
      <c r="HEE21" s="27"/>
      <c r="HEF21" s="27"/>
      <c r="HEG21" s="27"/>
      <c r="HEH21" s="27"/>
      <c r="HEI21" s="27"/>
      <c r="HEJ21" s="27"/>
      <c r="HEK21" s="27"/>
      <c r="HEL21" s="27"/>
      <c r="HEM21" s="27"/>
      <c r="HEN21" s="27"/>
      <c r="HEO21" s="27"/>
      <c r="HEP21" s="27"/>
      <c r="HEQ21" s="27"/>
      <c r="HER21" s="27"/>
      <c r="HES21" s="27"/>
      <c r="HET21" s="27"/>
      <c r="HEU21" s="27"/>
      <c r="HEV21" s="27"/>
      <c r="HEW21" s="27"/>
      <c r="HEX21" s="27"/>
      <c r="HEY21" s="27"/>
      <c r="HEZ21" s="27"/>
      <c r="HFA21" s="27"/>
      <c r="HFB21" s="27"/>
      <c r="HFC21" s="27"/>
      <c r="HFD21" s="27"/>
      <c r="HFE21" s="27"/>
      <c r="HFF21" s="27"/>
      <c r="HFG21" s="27"/>
      <c r="HFH21" s="27"/>
      <c r="HFI21" s="27"/>
      <c r="HFJ21" s="27"/>
      <c r="HFK21" s="27"/>
      <c r="HFL21" s="27"/>
      <c r="HFM21" s="27"/>
      <c r="HFN21" s="27"/>
      <c r="HFO21" s="27"/>
      <c r="HFP21" s="27"/>
      <c r="HFQ21" s="27"/>
      <c r="HFR21" s="27"/>
      <c r="HFS21" s="27"/>
      <c r="HFT21" s="27"/>
      <c r="HFU21" s="27"/>
      <c r="HFV21" s="27"/>
      <c r="HFW21" s="27"/>
      <c r="HFX21" s="27"/>
      <c r="HFY21" s="27"/>
      <c r="HFZ21" s="27"/>
      <c r="HGA21" s="27"/>
      <c r="HGB21" s="27"/>
      <c r="HGC21" s="27"/>
      <c r="HGD21" s="27"/>
      <c r="HGE21" s="27"/>
      <c r="HGF21" s="27"/>
      <c r="HGG21" s="27"/>
      <c r="HGH21" s="27"/>
      <c r="HGI21" s="27"/>
      <c r="HGJ21" s="27"/>
      <c r="HGK21" s="27"/>
      <c r="HGL21" s="27"/>
      <c r="HGM21" s="27"/>
      <c r="HGN21" s="27"/>
      <c r="HGO21" s="27"/>
      <c r="HGP21" s="27"/>
      <c r="HGQ21" s="27"/>
      <c r="HGR21" s="27"/>
      <c r="HGS21" s="27"/>
      <c r="HGT21" s="27"/>
      <c r="HGU21" s="27"/>
      <c r="HGV21" s="27"/>
      <c r="HGW21" s="27"/>
      <c r="HGX21" s="27"/>
      <c r="HGY21" s="27"/>
      <c r="HGZ21" s="27"/>
      <c r="HHA21" s="27"/>
      <c r="HHB21" s="27"/>
      <c r="HHC21" s="27"/>
      <c r="HHD21" s="27"/>
      <c r="HHE21" s="27"/>
      <c r="HHF21" s="27"/>
      <c r="HHG21" s="27"/>
      <c r="HHH21" s="27"/>
      <c r="HHI21" s="27"/>
      <c r="HHJ21" s="27"/>
      <c r="HHK21" s="27"/>
      <c r="HHL21" s="27"/>
      <c r="HHM21" s="27"/>
      <c r="HHN21" s="27"/>
      <c r="HHO21" s="27"/>
      <c r="HHP21" s="27"/>
      <c r="HHQ21" s="27"/>
      <c r="HHR21" s="27"/>
      <c r="HHS21" s="27"/>
      <c r="HHT21" s="27"/>
      <c r="HHU21" s="27"/>
      <c r="HHV21" s="27"/>
      <c r="HHW21" s="27"/>
      <c r="HHX21" s="27"/>
      <c r="HHY21" s="27"/>
      <c r="HHZ21" s="27"/>
      <c r="HIA21" s="27"/>
      <c r="HIB21" s="27"/>
      <c r="HIC21" s="27"/>
      <c r="HID21" s="27"/>
      <c r="HIE21" s="27"/>
      <c r="HIF21" s="27"/>
      <c r="HIG21" s="27"/>
      <c r="HIH21" s="27"/>
      <c r="HII21" s="27"/>
      <c r="HIJ21" s="27"/>
      <c r="HIK21" s="27"/>
      <c r="HIL21" s="27"/>
      <c r="HIM21" s="27"/>
      <c r="HIN21" s="27"/>
      <c r="HIO21" s="27"/>
      <c r="HIP21" s="27"/>
      <c r="HIQ21" s="27"/>
      <c r="HIR21" s="27"/>
      <c r="HIS21" s="27"/>
      <c r="HIT21" s="27"/>
      <c r="HIU21" s="27"/>
      <c r="HIV21" s="27"/>
      <c r="HIW21" s="27"/>
      <c r="HIX21" s="27"/>
      <c r="HIY21" s="27"/>
      <c r="HIZ21" s="27"/>
      <c r="HJA21" s="27"/>
      <c r="HJB21" s="27"/>
      <c r="HJC21" s="27"/>
      <c r="HJD21" s="27"/>
      <c r="HJE21" s="27"/>
      <c r="HJF21" s="27"/>
      <c r="HJG21" s="27"/>
      <c r="HJH21" s="27"/>
      <c r="HJI21" s="27"/>
      <c r="HJJ21" s="27"/>
      <c r="HJK21" s="27"/>
      <c r="HJL21" s="27"/>
      <c r="HJM21" s="27"/>
      <c r="HJN21" s="27"/>
      <c r="HJO21" s="27"/>
      <c r="HJP21" s="27"/>
      <c r="HJQ21" s="27"/>
      <c r="HJR21" s="27"/>
      <c r="HJS21" s="27"/>
      <c r="HJT21" s="27"/>
      <c r="HJU21" s="27"/>
      <c r="HJV21" s="27"/>
      <c r="HJW21" s="27"/>
      <c r="HJX21" s="27"/>
      <c r="HJY21" s="27"/>
      <c r="HJZ21" s="27"/>
      <c r="HKA21" s="27"/>
      <c r="HKB21" s="27"/>
      <c r="HKC21" s="27"/>
      <c r="HKD21" s="27"/>
      <c r="HKE21" s="27"/>
      <c r="HKF21" s="27"/>
      <c r="HKG21" s="27"/>
      <c r="HKH21" s="27"/>
      <c r="HKI21" s="27"/>
      <c r="HKJ21" s="27"/>
      <c r="HKK21" s="27"/>
      <c r="HKL21" s="27"/>
      <c r="HKM21" s="27"/>
      <c r="HKN21" s="27"/>
      <c r="HKO21" s="27"/>
      <c r="HKP21" s="27"/>
      <c r="HKQ21" s="27"/>
      <c r="HKR21" s="27"/>
      <c r="HKS21" s="27"/>
      <c r="HKT21" s="27"/>
      <c r="HKU21" s="27"/>
      <c r="HKV21" s="27"/>
      <c r="HKW21" s="27"/>
      <c r="HKX21" s="27"/>
      <c r="HKY21" s="27"/>
      <c r="HKZ21" s="27"/>
      <c r="HLA21" s="27"/>
      <c r="HLB21" s="27"/>
      <c r="HLC21" s="27"/>
      <c r="HLD21" s="27"/>
      <c r="HLE21" s="27"/>
      <c r="HLF21" s="27"/>
      <c r="HLG21" s="27"/>
      <c r="HLH21" s="27"/>
      <c r="HLI21" s="27"/>
      <c r="HLJ21" s="27"/>
      <c r="HLK21" s="27"/>
      <c r="HLL21" s="27"/>
      <c r="HLM21" s="27"/>
      <c r="HLN21" s="27"/>
      <c r="HLO21" s="27"/>
      <c r="HLP21" s="27"/>
      <c r="HLQ21" s="27"/>
      <c r="HLR21" s="27"/>
      <c r="HLS21" s="27"/>
      <c r="HLT21" s="27"/>
      <c r="HLU21" s="27"/>
      <c r="HLV21" s="27"/>
      <c r="HLW21" s="27"/>
      <c r="HLX21" s="27"/>
      <c r="HLY21" s="27"/>
      <c r="HLZ21" s="27"/>
      <c r="HMA21" s="27"/>
      <c r="HMB21" s="27"/>
      <c r="HMC21" s="27"/>
      <c r="HMD21" s="27"/>
      <c r="HME21" s="27"/>
      <c r="HMF21" s="27"/>
      <c r="HMG21" s="27"/>
      <c r="HMH21" s="27"/>
      <c r="HMI21" s="27"/>
      <c r="HMJ21" s="27"/>
      <c r="HMK21" s="27"/>
      <c r="HML21" s="27"/>
      <c r="HMM21" s="27"/>
      <c r="HMN21" s="27"/>
      <c r="HMO21" s="27"/>
      <c r="HMP21" s="27"/>
      <c r="HMQ21" s="27"/>
      <c r="HMR21" s="27"/>
      <c r="HMS21" s="27"/>
      <c r="HMT21" s="27"/>
      <c r="HMU21" s="27"/>
      <c r="HMV21" s="27"/>
      <c r="HMW21" s="27"/>
      <c r="HMX21" s="27"/>
      <c r="HMY21" s="27"/>
      <c r="HMZ21" s="27"/>
      <c r="HNA21" s="27"/>
      <c r="HNB21" s="27"/>
      <c r="HNC21" s="27"/>
      <c r="HND21" s="27"/>
      <c r="HNE21" s="27"/>
      <c r="HNF21" s="27"/>
      <c r="HNG21" s="27"/>
      <c r="HNH21" s="27"/>
      <c r="HNI21" s="27"/>
      <c r="HNJ21" s="27"/>
      <c r="HNK21" s="27"/>
      <c r="HNL21" s="27"/>
      <c r="HNM21" s="27"/>
      <c r="HNN21" s="27"/>
      <c r="HNO21" s="27"/>
      <c r="HNP21" s="27"/>
      <c r="HNQ21" s="27"/>
      <c r="HNR21" s="27"/>
      <c r="HNS21" s="27"/>
      <c r="HNT21" s="27"/>
      <c r="HNU21" s="27"/>
      <c r="HNV21" s="27"/>
      <c r="HNW21" s="27"/>
      <c r="HNX21" s="27"/>
      <c r="HNY21" s="27"/>
      <c r="HNZ21" s="27"/>
      <c r="HOA21" s="27"/>
      <c r="HOB21" s="27"/>
      <c r="HOC21" s="27"/>
      <c r="HOD21" s="27"/>
      <c r="HOE21" s="27"/>
      <c r="HOF21" s="27"/>
      <c r="HOG21" s="27"/>
      <c r="HOH21" s="27"/>
      <c r="HOI21" s="27"/>
      <c r="HOJ21" s="27"/>
      <c r="HOK21" s="27"/>
      <c r="HOL21" s="27"/>
      <c r="HOM21" s="27"/>
      <c r="HON21" s="27"/>
      <c r="HOO21" s="27"/>
      <c r="HOP21" s="27"/>
      <c r="HOQ21" s="27"/>
      <c r="HOR21" s="27"/>
      <c r="HOS21" s="27"/>
      <c r="HOT21" s="27"/>
      <c r="HOU21" s="27"/>
      <c r="HOV21" s="27"/>
      <c r="HOW21" s="27"/>
      <c r="HOX21" s="27"/>
      <c r="HOY21" s="27"/>
      <c r="HOZ21" s="27"/>
      <c r="HPA21" s="27"/>
      <c r="HPB21" s="27"/>
      <c r="HPC21" s="27"/>
      <c r="HPD21" s="27"/>
      <c r="HPE21" s="27"/>
      <c r="HPF21" s="27"/>
      <c r="HPG21" s="27"/>
      <c r="HPH21" s="27"/>
      <c r="HPI21" s="27"/>
      <c r="HPJ21" s="27"/>
      <c r="HPK21" s="27"/>
      <c r="HPL21" s="27"/>
      <c r="HPM21" s="27"/>
      <c r="HPN21" s="27"/>
      <c r="HPO21" s="27"/>
      <c r="HPP21" s="27"/>
      <c r="HPQ21" s="27"/>
      <c r="HPR21" s="27"/>
      <c r="HPS21" s="27"/>
      <c r="HPT21" s="27"/>
      <c r="HPU21" s="27"/>
      <c r="HPV21" s="27"/>
      <c r="HPW21" s="27"/>
      <c r="HPX21" s="27"/>
      <c r="HPY21" s="27"/>
      <c r="HPZ21" s="27"/>
      <c r="HQA21" s="27"/>
      <c r="HQB21" s="27"/>
      <c r="HQC21" s="27"/>
      <c r="HQD21" s="27"/>
      <c r="HQE21" s="27"/>
      <c r="HQF21" s="27"/>
      <c r="HQG21" s="27"/>
      <c r="HQH21" s="27"/>
      <c r="HQI21" s="27"/>
      <c r="HQJ21" s="27"/>
      <c r="HQK21" s="27"/>
      <c r="HQL21" s="27"/>
      <c r="HQM21" s="27"/>
      <c r="HQN21" s="27"/>
      <c r="HQO21" s="27"/>
      <c r="HQP21" s="27"/>
      <c r="HQQ21" s="27"/>
      <c r="HQR21" s="27"/>
      <c r="HQS21" s="27"/>
      <c r="HQT21" s="27"/>
      <c r="HQU21" s="27"/>
      <c r="HQV21" s="27"/>
      <c r="HQW21" s="27"/>
      <c r="HQX21" s="27"/>
      <c r="HQY21" s="27"/>
      <c r="HQZ21" s="27"/>
      <c r="HRA21" s="27"/>
      <c r="HRB21" s="27"/>
      <c r="HRC21" s="27"/>
      <c r="HRD21" s="27"/>
      <c r="HRE21" s="27"/>
      <c r="HRF21" s="27"/>
      <c r="HRG21" s="27"/>
      <c r="HRH21" s="27"/>
      <c r="HRI21" s="27"/>
      <c r="HRJ21" s="27"/>
      <c r="HRK21" s="27"/>
      <c r="HRL21" s="27"/>
      <c r="HRM21" s="27"/>
      <c r="HRN21" s="27"/>
      <c r="HRO21" s="27"/>
      <c r="HRP21" s="27"/>
      <c r="HRQ21" s="27"/>
      <c r="HRR21" s="27"/>
      <c r="HRS21" s="27"/>
      <c r="HRT21" s="27"/>
      <c r="HRU21" s="27"/>
      <c r="HRV21" s="27"/>
      <c r="HRW21" s="27"/>
      <c r="HRX21" s="27"/>
      <c r="HRY21" s="27"/>
      <c r="HRZ21" s="27"/>
      <c r="HSA21" s="27"/>
      <c r="HSB21" s="27"/>
      <c r="HSC21" s="27"/>
      <c r="HSD21" s="27"/>
      <c r="HSE21" s="27"/>
      <c r="HSF21" s="27"/>
      <c r="HSG21" s="27"/>
      <c r="HSH21" s="27"/>
      <c r="HSI21" s="27"/>
      <c r="HSJ21" s="27"/>
      <c r="HSK21" s="27"/>
      <c r="HSL21" s="27"/>
      <c r="HSM21" s="27"/>
      <c r="HSN21" s="27"/>
      <c r="HSO21" s="27"/>
      <c r="HSP21" s="27"/>
      <c r="HSQ21" s="27"/>
      <c r="HSR21" s="27"/>
      <c r="HSS21" s="27"/>
      <c r="HST21" s="27"/>
      <c r="HSU21" s="27"/>
      <c r="HSV21" s="27"/>
      <c r="HSW21" s="27"/>
      <c r="HSX21" s="27"/>
      <c r="HSY21" s="27"/>
      <c r="HSZ21" s="27"/>
      <c r="HTA21" s="27"/>
      <c r="HTB21" s="27"/>
      <c r="HTC21" s="27"/>
      <c r="HTD21" s="27"/>
      <c r="HTE21" s="27"/>
      <c r="HTF21" s="27"/>
      <c r="HTG21" s="27"/>
      <c r="HTH21" s="27"/>
      <c r="HTI21" s="27"/>
      <c r="HTJ21" s="27"/>
      <c r="HTK21" s="27"/>
      <c r="HTL21" s="27"/>
      <c r="HTM21" s="27"/>
      <c r="HTN21" s="27"/>
      <c r="HTO21" s="27"/>
      <c r="HTP21" s="27"/>
      <c r="HTQ21" s="27"/>
      <c r="HTR21" s="27"/>
      <c r="HTS21" s="27"/>
      <c r="HTT21" s="27"/>
      <c r="HTU21" s="27"/>
      <c r="HTV21" s="27"/>
      <c r="HTW21" s="27"/>
      <c r="HTX21" s="27"/>
      <c r="HTY21" s="27"/>
      <c r="HTZ21" s="27"/>
      <c r="HUA21" s="27"/>
      <c r="HUB21" s="27"/>
      <c r="HUC21" s="27"/>
      <c r="HUD21" s="27"/>
      <c r="HUE21" s="27"/>
      <c r="HUF21" s="27"/>
      <c r="HUG21" s="27"/>
      <c r="HUH21" s="27"/>
      <c r="HUI21" s="27"/>
      <c r="HUJ21" s="27"/>
      <c r="HUK21" s="27"/>
      <c r="HUL21" s="27"/>
      <c r="HUM21" s="27"/>
      <c r="HUN21" s="27"/>
      <c r="HUO21" s="27"/>
      <c r="HUP21" s="27"/>
      <c r="HUQ21" s="27"/>
      <c r="HUR21" s="27"/>
      <c r="HUS21" s="27"/>
      <c r="HUT21" s="27"/>
      <c r="HUU21" s="27"/>
      <c r="HUV21" s="27"/>
      <c r="HUW21" s="27"/>
      <c r="HUX21" s="27"/>
      <c r="HUY21" s="27"/>
      <c r="HUZ21" s="27"/>
      <c r="HVA21" s="27"/>
      <c r="HVB21" s="27"/>
      <c r="HVC21" s="27"/>
      <c r="HVD21" s="27"/>
      <c r="HVE21" s="27"/>
      <c r="HVF21" s="27"/>
      <c r="HVG21" s="27"/>
      <c r="HVH21" s="27"/>
      <c r="HVI21" s="27"/>
      <c r="HVJ21" s="27"/>
      <c r="HVK21" s="27"/>
      <c r="HVL21" s="27"/>
      <c r="HVM21" s="27"/>
      <c r="HVN21" s="27"/>
      <c r="HVO21" s="27"/>
      <c r="HVP21" s="27"/>
      <c r="HVQ21" s="27"/>
      <c r="HVR21" s="27"/>
      <c r="HVS21" s="27"/>
      <c r="HVT21" s="27"/>
      <c r="HVU21" s="27"/>
      <c r="HVV21" s="27"/>
      <c r="HVW21" s="27"/>
      <c r="HVX21" s="27"/>
      <c r="HVY21" s="27"/>
      <c r="HVZ21" s="27"/>
      <c r="HWA21" s="27"/>
      <c r="HWB21" s="27"/>
      <c r="HWC21" s="27"/>
      <c r="HWD21" s="27"/>
      <c r="HWE21" s="27"/>
      <c r="HWF21" s="27"/>
      <c r="HWG21" s="27"/>
      <c r="HWH21" s="27"/>
      <c r="HWI21" s="27"/>
      <c r="HWJ21" s="27"/>
      <c r="HWK21" s="27"/>
      <c r="HWL21" s="27"/>
      <c r="HWM21" s="27"/>
      <c r="HWN21" s="27"/>
      <c r="HWO21" s="27"/>
      <c r="HWP21" s="27"/>
      <c r="HWQ21" s="27"/>
      <c r="HWR21" s="27"/>
      <c r="HWS21" s="27"/>
      <c r="HWT21" s="27"/>
      <c r="HWU21" s="27"/>
      <c r="HWV21" s="27"/>
      <c r="HWW21" s="27"/>
      <c r="HWX21" s="27"/>
      <c r="HWY21" s="27"/>
      <c r="HWZ21" s="27"/>
      <c r="HXA21" s="27"/>
      <c r="HXB21" s="27"/>
      <c r="HXC21" s="27"/>
      <c r="HXD21" s="27"/>
      <c r="HXE21" s="27"/>
      <c r="HXF21" s="27"/>
      <c r="HXG21" s="27"/>
      <c r="HXH21" s="27"/>
      <c r="HXI21" s="27"/>
      <c r="HXJ21" s="27"/>
      <c r="HXK21" s="27"/>
      <c r="HXL21" s="27"/>
      <c r="HXM21" s="27"/>
      <c r="HXN21" s="27"/>
      <c r="HXO21" s="27"/>
      <c r="HXP21" s="27"/>
      <c r="HXQ21" s="27"/>
      <c r="HXR21" s="27"/>
      <c r="HXS21" s="27"/>
      <c r="HXT21" s="27"/>
      <c r="HXU21" s="27"/>
      <c r="HXV21" s="27"/>
      <c r="HXW21" s="27"/>
      <c r="HXX21" s="27"/>
      <c r="HXY21" s="27"/>
      <c r="HXZ21" s="27"/>
      <c r="HYA21" s="27"/>
      <c r="HYB21" s="27"/>
      <c r="HYC21" s="27"/>
      <c r="HYD21" s="27"/>
      <c r="HYE21" s="27"/>
      <c r="HYF21" s="27"/>
      <c r="HYG21" s="27"/>
      <c r="HYH21" s="27"/>
      <c r="HYI21" s="27"/>
      <c r="HYJ21" s="27"/>
      <c r="HYK21" s="27"/>
      <c r="HYL21" s="27"/>
      <c r="HYM21" s="27"/>
      <c r="HYN21" s="27"/>
      <c r="HYO21" s="27"/>
      <c r="HYP21" s="27"/>
      <c r="HYQ21" s="27"/>
      <c r="HYR21" s="27"/>
      <c r="HYS21" s="27"/>
      <c r="HYT21" s="27"/>
      <c r="HYU21" s="27"/>
      <c r="HYV21" s="27"/>
      <c r="HYW21" s="27"/>
      <c r="HYX21" s="27"/>
      <c r="HYY21" s="27"/>
      <c r="HYZ21" s="27"/>
      <c r="HZA21" s="27"/>
      <c r="HZB21" s="27"/>
      <c r="HZC21" s="27"/>
      <c r="HZD21" s="27"/>
      <c r="HZE21" s="27"/>
      <c r="HZF21" s="27"/>
      <c r="HZG21" s="27"/>
      <c r="HZH21" s="27"/>
      <c r="HZI21" s="27"/>
      <c r="HZJ21" s="27"/>
      <c r="HZK21" s="27"/>
      <c r="HZL21" s="27"/>
      <c r="HZM21" s="27"/>
      <c r="HZN21" s="27"/>
      <c r="HZO21" s="27"/>
      <c r="HZP21" s="27"/>
      <c r="HZQ21" s="27"/>
      <c r="HZR21" s="27"/>
      <c r="HZS21" s="27"/>
      <c r="HZT21" s="27"/>
      <c r="HZU21" s="27"/>
      <c r="HZV21" s="27"/>
      <c r="HZW21" s="27"/>
      <c r="HZX21" s="27"/>
      <c r="HZY21" s="27"/>
      <c r="HZZ21" s="27"/>
      <c r="IAA21" s="27"/>
      <c r="IAB21" s="27"/>
      <c r="IAC21" s="27"/>
      <c r="IAD21" s="27"/>
      <c r="IAE21" s="27"/>
      <c r="IAF21" s="27"/>
      <c r="IAG21" s="27"/>
      <c r="IAH21" s="27"/>
      <c r="IAI21" s="27"/>
      <c r="IAJ21" s="27"/>
      <c r="IAK21" s="27"/>
      <c r="IAL21" s="27"/>
      <c r="IAM21" s="27"/>
      <c r="IAN21" s="27"/>
      <c r="IAO21" s="27"/>
      <c r="IAP21" s="27"/>
      <c r="IAQ21" s="27"/>
      <c r="IAR21" s="27"/>
      <c r="IAS21" s="27"/>
      <c r="IAT21" s="27"/>
      <c r="IAU21" s="27"/>
      <c r="IAV21" s="27"/>
      <c r="IAW21" s="27"/>
      <c r="IAX21" s="27"/>
      <c r="IAY21" s="27"/>
      <c r="IAZ21" s="27"/>
      <c r="IBA21" s="27"/>
      <c r="IBB21" s="27"/>
      <c r="IBC21" s="27"/>
      <c r="IBD21" s="27"/>
      <c r="IBE21" s="27"/>
      <c r="IBF21" s="27"/>
      <c r="IBG21" s="27"/>
      <c r="IBH21" s="27"/>
      <c r="IBI21" s="27"/>
      <c r="IBJ21" s="27"/>
      <c r="IBK21" s="27"/>
      <c r="IBL21" s="27"/>
      <c r="IBM21" s="27"/>
      <c r="IBN21" s="27"/>
      <c r="IBO21" s="27"/>
      <c r="IBP21" s="27"/>
      <c r="IBQ21" s="27"/>
      <c r="IBR21" s="27"/>
      <c r="IBS21" s="27"/>
      <c r="IBT21" s="27"/>
      <c r="IBU21" s="27"/>
      <c r="IBV21" s="27"/>
      <c r="IBW21" s="27"/>
      <c r="IBX21" s="27"/>
      <c r="IBY21" s="27"/>
      <c r="IBZ21" s="27"/>
      <c r="ICA21" s="27"/>
      <c r="ICB21" s="27"/>
      <c r="ICC21" s="27"/>
      <c r="ICD21" s="27"/>
      <c r="ICE21" s="27"/>
      <c r="ICF21" s="27"/>
      <c r="ICG21" s="27"/>
      <c r="ICH21" s="27"/>
      <c r="ICI21" s="27"/>
      <c r="ICJ21" s="27"/>
      <c r="ICK21" s="27"/>
      <c r="ICL21" s="27"/>
      <c r="ICM21" s="27"/>
      <c r="ICN21" s="27"/>
      <c r="ICO21" s="27"/>
      <c r="ICP21" s="27"/>
      <c r="ICQ21" s="27"/>
      <c r="ICR21" s="27"/>
      <c r="ICS21" s="27"/>
      <c r="ICT21" s="27"/>
      <c r="ICU21" s="27"/>
      <c r="ICV21" s="27"/>
      <c r="ICW21" s="27"/>
      <c r="ICX21" s="27"/>
      <c r="ICY21" s="27"/>
      <c r="ICZ21" s="27"/>
      <c r="IDA21" s="27"/>
      <c r="IDB21" s="27"/>
      <c r="IDC21" s="27"/>
      <c r="IDD21" s="27"/>
      <c r="IDE21" s="27"/>
      <c r="IDF21" s="27"/>
      <c r="IDG21" s="27"/>
      <c r="IDH21" s="27"/>
      <c r="IDI21" s="27"/>
      <c r="IDJ21" s="27"/>
      <c r="IDK21" s="27"/>
      <c r="IDL21" s="27"/>
      <c r="IDM21" s="27"/>
      <c r="IDN21" s="27"/>
      <c r="IDO21" s="27"/>
      <c r="IDP21" s="27"/>
      <c r="IDQ21" s="27"/>
      <c r="IDR21" s="27"/>
      <c r="IDS21" s="27"/>
      <c r="IDT21" s="27"/>
      <c r="IDU21" s="27"/>
      <c r="IDV21" s="27"/>
      <c r="IDW21" s="27"/>
      <c r="IDX21" s="27"/>
      <c r="IDY21" s="27"/>
      <c r="IDZ21" s="27"/>
      <c r="IEA21" s="27"/>
      <c r="IEB21" s="27"/>
      <c r="IEC21" s="27"/>
      <c r="IED21" s="27"/>
      <c r="IEE21" s="27"/>
      <c r="IEF21" s="27"/>
      <c r="IEG21" s="27"/>
      <c r="IEH21" s="27"/>
      <c r="IEI21" s="27"/>
      <c r="IEJ21" s="27"/>
      <c r="IEK21" s="27"/>
      <c r="IEL21" s="27"/>
      <c r="IEM21" s="27"/>
      <c r="IEN21" s="27"/>
      <c r="IEO21" s="27"/>
      <c r="IEP21" s="27"/>
      <c r="IEQ21" s="27"/>
      <c r="IER21" s="27"/>
      <c r="IES21" s="27"/>
      <c r="IET21" s="27"/>
      <c r="IEU21" s="27"/>
      <c r="IEV21" s="27"/>
      <c r="IEW21" s="27"/>
      <c r="IEX21" s="27"/>
      <c r="IEY21" s="27"/>
      <c r="IEZ21" s="27"/>
      <c r="IFA21" s="27"/>
      <c r="IFB21" s="27"/>
      <c r="IFC21" s="27"/>
      <c r="IFD21" s="27"/>
      <c r="IFE21" s="27"/>
      <c r="IFF21" s="27"/>
      <c r="IFG21" s="27"/>
      <c r="IFH21" s="27"/>
      <c r="IFI21" s="27"/>
      <c r="IFJ21" s="27"/>
      <c r="IFK21" s="27"/>
      <c r="IFL21" s="27"/>
      <c r="IFM21" s="27"/>
      <c r="IFN21" s="27"/>
      <c r="IFO21" s="27"/>
      <c r="IFP21" s="27"/>
      <c r="IFQ21" s="27"/>
      <c r="IFR21" s="27"/>
      <c r="IFS21" s="27"/>
      <c r="IFT21" s="27"/>
      <c r="IFU21" s="27"/>
      <c r="IFV21" s="27"/>
      <c r="IFW21" s="27"/>
      <c r="IFX21" s="27"/>
      <c r="IFY21" s="27"/>
      <c r="IFZ21" s="27"/>
      <c r="IGA21" s="27"/>
      <c r="IGB21" s="27"/>
      <c r="IGC21" s="27"/>
      <c r="IGD21" s="27"/>
      <c r="IGE21" s="27"/>
      <c r="IGF21" s="27"/>
      <c r="IGG21" s="27"/>
      <c r="IGH21" s="27"/>
      <c r="IGI21" s="27"/>
      <c r="IGJ21" s="27"/>
      <c r="IGK21" s="27"/>
      <c r="IGL21" s="27"/>
      <c r="IGM21" s="27"/>
      <c r="IGN21" s="27"/>
      <c r="IGO21" s="27"/>
      <c r="IGP21" s="27"/>
      <c r="IGQ21" s="27"/>
      <c r="IGR21" s="27"/>
      <c r="IGS21" s="27"/>
      <c r="IGT21" s="27"/>
      <c r="IGU21" s="27"/>
      <c r="IGV21" s="27"/>
      <c r="IGW21" s="27"/>
      <c r="IGX21" s="27"/>
      <c r="IGY21" s="27"/>
      <c r="IGZ21" s="27"/>
      <c r="IHA21" s="27"/>
      <c r="IHB21" s="27"/>
      <c r="IHC21" s="27"/>
      <c r="IHD21" s="27"/>
      <c r="IHE21" s="27"/>
      <c r="IHF21" s="27"/>
      <c r="IHG21" s="27"/>
      <c r="IHH21" s="27"/>
      <c r="IHI21" s="27"/>
      <c r="IHJ21" s="27"/>
      <c r="IHK21" s="27"/>
      <c r="IHL21" s="27"/>
      <c r="IHM21" s="27"/>
      <c r="IHN21" s="27"/>
      <c r="IHO21" s="27"/>
      <c r="IHP21" s="27"/>
      <c r="IHQ21" s="27"/>
      <c r="IHR21" s="27"/>
      <c r="IHS21" s="27"/>
      <c r="IHT21" s="27"/>
      <c r="IHU21" s="27"/>
      <c r="IHV21" s="27"/>
      <c r="IHW21" s="27"/>
      <c r="IHX21" s="27"/>
      <c r="IHY21" s="27"/>
      <c r="IHZ21" s="27"/>
      <c r="IIA21" s="27"/>
      <c r="IIB21" s="27"/>
      <c r="IIC21" s="27"/>
      <c r="IID21" s="27"/>
      <c r="IIE21" s="27"/>
      <c r="IIF21" s="27"/>
      <c r="IIG21" s="27"/>
      <c r="IIH21" s="27"/>
      <c r="III21" s="27"/>
      <c r="IIJ21" s="27"/>
      <c r="IIK21" s="27"/>
      <c r="IIL21" s="27"/>
      <c r="IIM21" s="27"/>
      <c r="IIN21" s="27"/>
      <c r="IIO21" s="27"/>
      <c r="IIP21" s="27"/>
      <c r="IIQ21" s="27"/>
      <c r="IIR21" s="27"/>
      <c r="IIS21" s="27"/>
      <c r="IIT21" s="27"/>
      <c r="IIU21" s="27"/>
      <c r="IIV21" s="27"/>
      <c r="IIW21" s="27"/>
      <c r="IIX21" s="27"/>
      <c r="IIY21" s="27"/>
      <c r="IIZ21" s="27"/>
      <c r="IJA21" s="27"/>
      <c r="IJB21" s="27"/>
      <c r="IJC21" s="27"/>
      <c r="IJD21" s="27"/>
      <c r="IJE21" s="27"/>
      <c r="IJF21" s="27"/>
      <c r="IJG21" s="27"/>
      <c r="IJH21" s="27"/>
      <c r="IJI21" s="27"/>
      <c r="IJJ21" s="27"/>
      <c r="IJK21" s="27"/>
      <c r="IJL21" s="27"/>
      <c r="IJM21" s="27"/>
      <c r="IJN21" s="27"/>
      <c r="IJO21" s="27"/>
      <c r="IJP21" s="27"/>
      <c r="IJQ21" s="27"/>
      <c r="IJR21" s="27"/>
      <c r="IJS21" s="27"/>
      <c r="IJT21" s="27"/>
      <c r="IJU21" s="27"/>
      <c r="IJV21" s="27"/>
      <c r="IJW21" s="27"/>
      <c r="IJX21" s="27"/>
      <c r="IJY21" s="27"/>
      <c r="IJZ21" s="27"/>
      <c r="IKA21" s="27"/>
      <c r="IKB21" s="27"/>
      <c r="IKC21" s="27"/>
      <c r="IKD21" s="27"/>
      <c r="IKE21" s="27"/>
      <c r="IKF21" s="27"/>
      <c r="IKG21" s="27"/>
      <c r="IKH21" s="27"/>
      <c r="IKI21" s="27"/>
      <c r="IKJ21" s="27"/>
      <c r="IKK21" s="27"/>
      <c r="IKL21" s="27"/>
      <c r="IKM21" s="27"/>
      <c r="IKN21" s="27"/>
      <c r="IKO21" s="27"/>
      <c r="IKP21" s="27"/>
      <c r="IKQ21" s="27"/>
      <c r="IKR21" s="27"/>
      <c r="IKS21" s="27"/>
      <c r="IKT21" s="27"/>
      <c r="IKU21" s="27"/>
      <c r="IKV21" s="27"/>
      <c r="IKW21" s="27"/>
      <c r="IKX21" s="27"/>
      <c r="IKY21" s="27"/>
      <c r="IKZ21" s="27"/>
      <c r="ILA21" s="27"/>
      <c r="ILB21" s="27"/>
      <c r="ILC21" s="27"/>
      <c r="ILD21" s="27"/>
      <c r="ILE21" s="27"/>
      <c r="ILF21" s="27"/>
      <c r="ILG21" s="27"/>
      <c r="ILH21" s="27"/>
      <c r="ILI21" s="27"/>
      <c r="ILJ21" s="27"/>
      <c r="ILK21" s="27"/>
      <c r="ILL21" s="27"/>
      <c r="ILM21" s="27"/>
      <c r="ILN21" s="27"/>
      <c r="ILO21" s="27"/>
      <c r="ILP21" s="27"/>
      <c r="ILQ21" s="27"/>
      <c r="ILR21" s="27"/>
      <c r="ILS21" s="27"/>
      <c r="ILT21" s="27"/>
      <c r="ILU21" s="27"/>
      <c r="ILV21" s="27"/>
      <c r="ILW21" s="27"/>
      <c r="ILX21" s="27"/>
      <c r="ILY21" s="27"/>
      <c r="ILZ21" s="27"/>
      <c r="IMA21" s="27"/>
      <c r="IMB21" s="27"/>
      <c r="IMC21" s="27"/>
      <c r="IMD21" s="27"/>
      <c r="IME21" s="27"/>
      <c r="IMF21" s="27"/>
      <c r="IMG21" s="27"/>
      <c r="IMH21" s="27"/>
      <c r="IMI21" s="27"/>
      <c r="IMJ21" s="27"/>
      <c r="IMK21" s="27"/>
      <c r="IML21" s="27"/>
      <c r="IMM21" s="27"/>
      <c r="IMN21" s="27"/>
      <c r="IMO21" s="27"/>
      <c r="IMP21" s="27"/>
      <c r="IMQ21" s="27"/>
      <c r="IMR21" s="27"/>
      <c r="IMS21" s="27"/>
      <c r="IMT21" s="27"/>
      <c r="IMU21" s="27"/>
      <c r="IMV21" s="27"/>
      <c r="IMW21" s="27"/>
      <c r="IMX21" s="27"/>
      <c r="IMY21" s="27"/>
      <c r="IMZ21" s="27"/>
      <c r="INA21" s="27"/>
      <c r="INB21" s="27"/>
      <c r="INC21" s="27"/>
      <c r="IND21" s="27"/>
      <c r="INE21" s="27"/>
      <c r="INF21" s="27"/>
      <c r="ING21" s="27"/>
      <c r="INH21" s="27"/>
      <c r="INI21" s="27"/>
      <c r="INJ21" s="27"/>
      <c r="INK21" s="27"/>
      <c r="INL21" s="27"/>
      <c r="INM21" s="27"/>
      <c r="INN21" s="27"/>
      <c r="INO21" s="27"/>
      <c r="INP21" s="27"/>
      <c r="INQ21" s="27"/>
      <c r="INR21" s="27"/>
      <c r="INS21" s="27"/>
      <c r="INT21" s="27"/>
      <c r="INU21" s="27"/>
      <c r="INV21" s="27"/>
      <c r="INW21" s="27"/>
      <c r="INX21" s="27"/>
      <c r="INY21" s="27"/>
      <c r="INZ21" s="27"/>
      <c r="IOA21" s="27"/>
      <c r="IOB21" s="27"/>
      <c r="IOC21" s="27"/>
      <c r="IOD21" s="27"/>
      <c r="IOE21" s="27"/>
      <c r="IOF21" s="27"/>
      <c r="IOG21" s="27"/>
      <c r="IOH21" s="27"/>
      <c r="IOI21" s="27"/>
      <c r="IOJ21" s="27"/>
      <c r="IOK21" s="27"/>
      <c r="IOL21" s="27"/>
      <c r="IOM21" s="27"/>
      <c r="ION21" s="27"/>
      <c r="IOO21" s="27"/>
      <c r="IOP21" s="27"/>
      <c r="IOQ21" s="27"/>
      <c r="IOR21" s="27"/>
      <c r="IOS21" s="27"/>
      <c r="IOT21" s="27"/>
      <c r="IOU21" s="27"/>
      <c r="IOV21" s="27"/>
      <c r="IOW21" s="27"/>
      <c r="IOX21" s="27"/>
      <c r="IOY21" s="27"/>
      <c r="IOZ21" s="27"/>
      <c r="IPA21" s="27"/>
      <c r="IPB21" s="27"/>
      <c r="IPC21" s="27"/>
      <c r="IPD21" s="27"/>
      <c r="IPE21" s="27"/>
      <c r="IPF21" s="27"/>
      <c r="IPG21" s="27"/>
      <c r="IPH21" s="27"/>
      <c r="IPI21" s="27"/>
      <c r="IPJ21" s="27"/>
      <c r="IPK21" s="27"/>
      <c r="IPL21" s="27"/>
      <c r="IPM21" s="27"/>
      <c r="IPN21" s="27"/>
      <c r="IPO21" s="27"/>
      <c r="IPP21" s="27"/>
      <c r="IPQ21" s="27"/>
      <c r="IPR21" s="27"/>
      <c r="IPS21" s="27"/>
      <c r="IPT21" s="27"/>
      <c r="IPU21" s="27"/>
      <c r="IPV21" s="27"/>
      <c r="IPW21" s="27"/>
      <c r="IPX21" s="27"/>
      <c r="IPY21" s="27"/>
      <c r="IPZ21" s="27"/>
      <c r="IQA21" s="27"/>
      <c r="IQB21" s="27"/>
      <c r="IQC21" s="27"/>
      <c r="IQD21" s="27"/>
      <c r="IQE21" s="27"/>
      <c r="IQF21" s="27"/>
      <c r="IQG21" s="27"/>
      <c r="IQH21" s="27"/>
      <c r="IQI21" s="27"/>
      <c r="IQJ21" s="27"/>
      <c r="IQK21" s="27"/>
      <c r="IQL21" s="27"/>
      <c r="IQM21" s="27"/>
      <c r="IQN21" s="27"/>
      <c r="IQO21" s="27"/>
      <c r="IQP21" s="27"/>
      <c r="IQQ21" s="27"/>
      <c r="IQR21" s="27"/>
      <c r="IQS21" s="27"/>
      <c r="IQT21" s="27"/>
      <c r="IQU21" s="27"/>
      <c r="IQV21" s="27"/>
      <c r="IQW21" s="27"/>
      <c r="IQX21" s="27"/>
      <c r="IQY21" s="27"/>
      <c r="IQZ21" s="27"/>
      <c r="IRA21" s="27"/>
      <c r="IRB21" s="27"/>
      <c r="IRC21" s="27"/>
      <c r="IRD21" s="27"/>
      <c r="IRE21" s="27"/>
      <c r="IRF21" s="27"/>
      <c r="IRG21" s="27"/>
      <c r="IRH21" s="27"/>
      <c r="IRI21" s="27"/>
      <c r="IRJ21" s="27"/>
      <c r="IRK21" s="27"/>
      <c r="IRL21" s="27"/>
      <c r="IRM21" s="27"/>
      <c r="IRN21" s="27"/>
      <c r="IRO21" s="27"/>
      <c r="IRP21" s="27"/>
      <c r="IRQ21" s="27"/>
      <c r="IRR21" s="27"/>
      <c r="IRS21" s="27"/>
      <c r="IRT21" s="27"/>
      <c r="IRU21" s="27"/>
      <c r="IRV21" s="27"/>
      <c r="IRW21" s="27"/>
      <c r="IRX21" s="27"/>
      <c r="IRY21" s="27"/>
      <c r="IRZ21" s="27"/>
      <c r="ISA21" s="27"/>
      <c r="ISB21" s="27"/>
      <c r="ISC21" s="27"/>
      <c r="ISD21" s="27"/>
      <c r="ISE21" s="27"/>
      <c r="ISF21" s="27"/>
      <c r="ISG21" s="27"/>
      <c r="ISH21" s="27"/>
      <c r="ISI21" s="27"/>
      <c r="ISJ21" s="27"/>
      <c r="ISK21" s="27"/>
      <c r="ISL21" s="27"/>
      <c r="ISM21" s="27"/>
      <c r="ISN21" s="27"/>
      <c r="ISO21" s="27"/>
      <c r="ISP21" s="27"/>
      <c r="ISQ21" s="27"/>
      <c r="ISR21" s="27"/>
      <c r="ISS21" s="27"/>
      <c r="IST21" s="27"/>
      <c r="ISU21" s="27"/>
      <c r="ISV21" s="27"/>
      <c r="ISW21" s="27"/>
      <c r="ISX21" s="27"/>
      <c r="ISY21" s="27"/>
      <c r="ISZ21" s="27"/>
      <c r="ITA21" s="27"/>
      <c r="ITB21" s="27"/>
      <c r="ITC21" s="27"/>
      <c r="ITD21" s="27"/>
      <c r="ITE21" s="27"/>
      <c r="ITF21" s="27"/>
      <c r="ITG21" s="27"/>
      <c r="ITH21" s="27"/>
      <c r="ITI21" s="27"/>
      <c r="ITJ21" s="27"/>
      <c r="ITK21" s="27"/>
      <c r="ITL21" s="27"/>
      <c r="ITM21" s="27"/>
      <c r="ITN21" s="27"/>
      <c r="ITO21" s="27"/>
      <c r="ITP21" s="27"/>
      <c r="ITQ21" s="27"/>
      <c r="ITR21" s="27"/>
      <c r="ITS21" s="27"/>
      <c r="ITT21" s="27"/>
      <c r="ITU21" s="27"/>
      <c r="ITV21" s="27"/>
      <c r="ITW21" s="27"/>
      <c r="ITX21" s="27"/>
      <c r="ITY21" s="27"/>
      <c r="ITZ21" s="27"/>
      <c r="IUA21" s="27"/>
      <c r="IUB21" s="27"/>
      <c r="IUC21" s="27"/>
      <c r="IUD21" s="27"/>
      <c r="IUE21" s="27"/>
      <c r="IUF21" s="27"/>
      <c r="IUG21" s="27"/>
      <c r="IUH21" s="27"/>
      <c r="IUI21" s="27"/>
      <c r="IUJ21" s="27"/>
      <c r="IUK21" s="27"/>
      <c r="IUL21" s="27"/>
      <c r="IUM21" s="27"/>
      <c r="IUN21" s="27"/>
      <c r="IUO21" s="27"/>
      <c r="IUP21" s="27"/>
      <c r="IUQ21" s="27"/>
      <c r="IUR21" s="27"/>
      <c r="IUS21" s="27"/>
      <c r="IUT21" s="27"/>
      <c r="IUU21" s="27"/>
      <c r="IUV21" s="27"/>
      <c r="IUW21" s="27"/>
      <c r="IUX21" s="27"/>
      <c r="IUY21" s="27"/>
      <c r="IUZ21" s="27"/>
      <c r="IVA21" s="27"/>
      <c r="IVB21" s="27"/>
      <c r="IVC21" s="27"/>
      <c r="IVD21" s="27"/>
      <c r="IVE21" s="27"/>
      <c r="IVF21" s="27"/>
      <c r="IVG21" s="27"/>
      <c r="IVH21" s="27"/>
      <c r="IVI21" s="27"/>
      <c r="IVJ21" s="27"/>
      <c r="IVK21" s="27"/>
      <c r="IVL21" s="27"/>
      <c r="IVM21" s="27"/>
      <c r="IVN21" s="27"/>
      <c r="IVO21" s="27"/>
      <c r="IVP21" s="27"/>
      <c r="IVQ21" s="27"/>
      <c r="IVR21" s="27"/>
      <c r="IVS21" s="27"/>
      <c r="IVT21" s="27"/>
      <c r="IVU21" s="27"/>
      <c r="IVV21" s="27"/>
      <c r="IVW21" s="27"/>
      <c r="IVX21" s="27"/>
      <c r="IVY21" s="27"/>
      <c r="IVZ21" s="27"/>
      <c r="IWA21" s="27"/>
      <c r="IWB21" s="27"/>
      <c r="IWC21" s="27"/>
      <c r="IWD21" s="27"/>
      <c r="IWE21" s="27"/>
      <c r="IWF21" s="27"/>
      <c r="IWG21" s="27"/>
      <c r="IWH21" s="27"/>
      <c r="IWI21" s="27"/>
      <c r="IWJ21" s="27"/>
      <c r="IWK21" s="27"/>
      <c r="IWL21" s="27"/>
      <c r="IWM21" s="27"/>
      <c r="IWN21" s="27"/>
      <c r="IWO21" s="27"/>
      <c r="IWP21" s="27"/>
      <c r="IWQ21" s="27"/>
      <c r="IWR21" s="27"/>
      <c r="IWS21" s="27"/>
      <c r="IWT21" s="27"/>
      <c r="IWU21" s="27"/>
      <c r="IWV21" s="27"/>
      <c r="IWW21" s="27"/>
      <c r="IWX21" s="27"/>
      <c r="IWY21" s="27"/>
      <c r="IWZ21" s="27"/>
      <c r="IXA21" s="27"/>
      <c r="IXB21" s="27"/>
      <c r="IXC21" s="27"/>
      <c r="IXD21" s="27"/>
      <c r="IXE21" s="27"/>
      <c r="IXF21" s="27"/>
      <c r="IXG21" s="27"/>
      <c r="IXH21" s="27"/>
      <c r="IXI21" s="27"/>
      <c r="IXJ21" s="27"/>
      <c r="IXK21" s="27"/>
      <c r="IXL21" s="27"/>
      <c r="IXM21" s="27"/>
      <c r="IXN21" s="27"/>
      <c r="IXO21" s="27"/>
      <c r="IXP21" s="27"/>
      <c r="IXQ21" s="27"/>
      <c r="IXR21" s="27"/>
      <c r="IXS21" s="27"/>
      <c r="IXT21" s="27"/>
      <c r="IXU21" s="27"/>
      <c r="IXV21" s="27"/>
      <c r="IXW21" s="27"/>
      <c r="IXX21" s="27"/>
      <c r="IXY21" s="27"/>
      <c r="IXZ21" s="27"/>
      <c r="IYA21" s="27"/>
      <c r="IYB21" s="27"/>
      <c r="IYC21" s="27"/>
      <c r="IYD21" s="27"/>
      <c r="IYE21" s="27"/>
      <c r="IYF21" s="27"/>
      <c r="IYG21" s="27"/>
      <c r="IYH21" s="27"/>
      <c r="IYI21" s="27"/>
      <c r="IYJ21" s="27"/>
      <c r="IYK21" s="27"/>
      <c r="IYL21" s="27"/>
      <c r="IYM21" s="27"/>
      <c r="IYN21" s="27"/>
      <c r="IYO21" s="27"/>
      <c r="IYP21" s="27"/>
      <c r="IYQ21" s="27"/>
      <c r="IYR21" s="27"/>
      <c r="IYS21" s="27"/>
      <c r="IYT21" s="27"/>
      <c r="IYU21" s="27"/>
      <c r="IYV21" s="27"/>
      <c r="IYW21" s="27"/>
      <c r="IYX21" s="27"/>
      <c r="IYY21" s="27"/>
      <c r="IYZ21" s="27"/>
      <c r="IZA21" s="27"/>
      <c r="IZB21" s="27"/>
      <c r="IZC21" s="27"/>
      <c r="IZD21" s="27"/>
      <c r="IZE21" s="27"/>
      <c r="IZF21" s="27"/>
      <c r="IZG21" s="27"/>
      <c r="IZH21" s="27"/>
      <c r="IZI21" s="27"/>
      <c r="IZJ21" s="27"/>
      <c r="IZK21" s="27"/>
      <c r="IZL21" s="27"/>
      <c r="IZM21" s="27"/>
      <c r="IZN21" s="27"/>
      <c r="IZO21" s="27"/>
      <c r="IZP21" s="27"/>
      <c r="IZQ21" s="27"/>
      <c r="IZR21" s="27"/>
      <c r="IZS21" s="27"/>
      <c r="IZT21" s="27"/>
      <c r="IZU21" s="27"/>
      <c r="IZV21" s="27"/>
      <c r="IZW21" s="27"/>
      <c r="IZX21" s="27"/>
      <c r="IZY21" s="27"/>
      <c r="IZZ21" s="27"/>
      <c r="JAA21" s="27"/>
      <c r="JAB21" s="27"/>
      <c r="JAC21" s="27"/>
      <c r="JAD21" s="27"/>
      <c r="JAE21" s="27"/>
      <c r="JAF21" s="27"/>
      <c r="JAG21" s="27"/>
      <c r="JAH21" s="27"/>
      <c r="JAI21" s="27"/>
      <c r="JAJ21" s="27"/>
      <c r="JAK21" s="27"/>
      <c r="JAL21" s="27"/>
      <c r="JAM21" s="27"/>
      <c r="JAN21" s="27"/>
      <c r="JAO21" s="27"/>
      <c r="JAP21" s="27"/>
      <c r="JAQ21" s="27"/>
      <c r="JAR21" s="27"/>
      <c r="JAS21" s="27"/>
      <c r="JAT21" s="27"/>
      <c r="JAU21" s="27"/>
      <c r="JAV21" s="27"/>
      <c r="JAW21" s="27"/>
      <c r="JAX21" s="27"/>
      <c r="JAY21" s="27"/>
      <c r="JAZ21" s="27"/>
      <c r="JBA21" s="27"/>
      <c r="JBB21" s="27"/>
      <c r="JBC21" s="27"/>
      <c r="JBD21" s="27"/>
      <c r="JBE21" s="27"/>
      <c r="JBF21" s="27"/>
      <c r="JBG21" s="27"/>
      <c r="JBH21" s="27"/>
      <c r="JBI21" s="27"/>
      <c r="JBJ21" s="27"/>
      <c r="JBK21" s="27"/>
      <c r="JBL21" s="27"/>
      <c r="JBM21" s="27"/>
      <c r="JBN21" s="27"/>
      <c r="JBO21" s="27"/>
      <c r="JBP21" s="27"/>
      <c r="JBQ21" s="27"/>
      <c r="JBR21" s="27"/>
      <c r="JBS21" s="27"/>
      <c r="JBT21" s="27"/>
      <c r="JBU21" s="27"/>
      <c r="JBV21" s="27"/>
      <c r="JBW21" s="27"/>
      <c r="JBX21" s="27"/>
      <c r="JBY21" s="27"/>
      <c r="JBZ21" s="27"/>
      <c r="JCA21" s="27"/>
      <c r="JCB21" s="27"/>
      <c r="JCC21" s="27"/>
      <c r="JCD21" s="27"/>
      <c r="JCE21" s="27"/>
      <c r="JCF21" s="27"/>
      <c r="JCG21" s="27"/>
      <c r="JCH21" s="27"/>
      <c r="JCI21" s="27"/>
      <c r="JCJ21" s="27"/>
      <c r="JCK21" s="27"/>
      <c r="JCL21" s="27"/>
      <c r="JCM21" s="27"/>
      <c r="JCN21" s="27"/>
      <c r="JCO21" s="27"/>
      <c r="JCP21" s="27"/>
      <c r="JCQ21" s="27"/>
      <c r="JCR21" s="27"/>
      <c r="JCS21" s="27"/>
      <c r="JCT21" s="27"/>
      <c r="JCU21" s="27"/>
      <c r="JCV21" s="27"/>
      <c r="JCW21" s="27"/>
      <c r="JCX21" s="27"/>
      <c r="JCY21" s="27"/>
      <c r="JCZ21" s="27"/>
      <c r="JDA21" s="27"/>
      <c r="JDB21" s="27"/>
      <c r="JDC21" s="27"/>
      <c r="JDD21" s="27"/>
      <c r="JDE21" s="27"/>
      <c r="JDF21" s="27"/>
      <c r="JDG21" s="27"/>
      <c r="JDH21" s="27"/>
      <c r="JDI21" s="27"/>
      <c r="JDJ21" s="27"/>
      <c r="JDK21" s="27"/>
      <c r="JDL21" s="27"/>
      <c r="JDM21" s="27"/>
      <c r="JDN21" s="27"/>
      <c r="JDO21" s="27"/>
      <c r="JDP21" s="27"/>
      <c r="JDQ21" s="27"/>
      <c r="JDR21" s="27"/>
      <c r="JDS21" s="27"/>
      <c r="JDT21" s="27"/>
      <c r="JDU21" s="27"/>
      <c r="JDV21" s="27"/>
      <c r="JDW21" s="27"/>
      <c r="JDX21" s="27"/>
      <c r="JDY21" s="27"/>
      <c r="JDZ21" s="27"/>
      <c r="JEA21" s="27"/>
      <c r="JEB21" s="27"/>
      <c r="JEC21" s="27"/>
      <c r="JED21" s="27"/>
      <c r="JEE21" s="27"/>
      <c r="JEF21" s="27"/>
      <c r="JEG21" s="27"/>
      <c r="JEH21" s="27"/>
      <c r="JEI21" s="27"/>
      <c r="JEJ21" s="27"/>
      <c r="JEK21" s="27"/>
      <c r="JEL21" s="27"/>
      <c r="JEM21" s="27"/>
      <c r="JEN21" s="27"/>
      <c r="JEO21" s="27"/>
      <c r="JEP21" s="27"/>
      <c r="JEQ21" s="27"/>
      <c r="JER21" s="27"/>
      <c r="JES21" s="27"/>
      <c r="JET21" s="27"/>
      <c r="JEU21" s="27"/>
      <c r="JEV21" s="27"/>
      <c r="JEW21" s="27"/>
      <c r="JEX21" s="27"/>
      <c r="JEY21" s="27"/>
      <c r="JEZ21" s="27"/>
      <c r="JFA21" s="27"/>
      <c r="JFB21" s="27"/>
      <c r="JFC21" s="27"/>
      <c r="JFD21" s="27"/>
      <c r="JFE21" s="27"/>
      <c r="JFF21" s="27"/>
      <c r="JFG21" s="27"/>
      <c r="JFH21" s="27"/>
      <c r="JFI21" s="27"/>
      <c r="JFJ21" s="27"/>
      <c r="JFK21" s="27"/>
      <c r="JFL21" s="27"/>
      <c r="JFM21" s="27"/>
      <c r="JFN21" s="27"/>
      <c r="JFO21" s="27"/>
      <c r="JFP21" s="27"/>
      <c r="JFQ21" s="27"/>
      <c r="JFR21" s="27"/>
      <c r="JFS21" s="27"/>
      <c r="JFT21" s="27"/>
      <c r="JFU21" s="27"/>
      <c r="JFV21" s="27"/>
      <c r="JFW21" s="27"/>
      <c r="JFX21" s="27"/>
      <c r="JFY21" s="27"/>
      <c r="JFZ21" s="27"/>
      <c r="JGA21" s="27"/>
      <c r="JGB21" s="27"/>
      <c r="JGC21" s="27"/>
      <c r="JGD21" s="27"/>
      <c r="JGE21" s="27"/>
      <c r="JGF21" s="27"/>
      <c r="JGG21" s="27"/>
      <c r="JGH21" s="27"/>
      <c r="JGI21" s="27"/>
      <c r="JGJ21" s="27"/>
      <c r="JGK21" s="27"/>
      <c r="JGL21" s="27"/>
      <c r="JGM21" s="27"/>
      <c r="JGN21" s="27"/>
      <c r="JGO21" s="27"/>
      <c r="JGP21" s="27"/>
      <c r="JGQ21" s="27"/>
      <c r="JGR21" s="27"/>
      <c r="JGS21" s="27"/>
      <c r="JGT21" s="27"/>
      <c r="JGU21" s="27"/>
      <c r="JGV21" s="27"/>
      <c r="JGW21" s="27"/>
      <c r="JGX21" s="27"/>
      <c r="JGY21" s="27"/>
      <c r="JGZ21" s="27"/>
      <c r="JHA21" s="27"/>
      <c r="JHB21" s="27"/>
      <c r="JHC21" s="27"/>
      <c r="JHD21" s="27"/>
      <c r="JHE21" s="27"/>
      <c r="JHF21" s="27"/>
      <c r="JHG21" s="27"/>
      <c r="JHH21" s="27"/>
      <c r="JHI21" s="27"/>
      <c r="JHJ21" s="27"/>
      <c r="JHK21" s="27"/>
      <c r="JHL21" s="27"/>
      <c r="JHM21" s="27"/>
      <c r="JHN21" s="27"/>
      <c r="JHO21" s="27"/>
      <c r="JHP21" s="27"/>
      <c r="JHQ21" s="27"/>
      <c r="JHR21" s="27"/>
      <c r="JHS21" s="27"/>
      <c r="JHT21" s="27"/>
      <c r="JHU21" s="27"/>
      <c r="JHV21" s="27"/>
      <c r="JHW21" s="27"/>
      <c r="JHX21" s="27"/>
      <c r="JHY21" s="27"/>
      <c r="JHZ21" s="27"/>
      <c r="JIA21" s="27"/>
      <c r="JIB21" s="27"/>
      <c r="JIC21" s="27"/>
      <c r="JID21" s="27"/>
      <c r="JIE21" s="27"/>
      <c r="JIF21" s="27"/>
      <c r="JIG21" s="27"/>
      <c r="JIH21" s="27"/>
      <c r="JII21" s="27"/>
      <c r="JIJ21" s="27"/>
      <c r="JIK21" s="27"/>
      <c r="JIL21" s="27"/>
      <c r="JIM21" s="27"/>
      <c r="JIN21" s="27"/>
      <c r="JIO21" s="27"/>
      <c r="JIP21" s="27"/>
      <c r="JIQ21" s="27"/>
      <c r="JIR21" s="27"/>
      <c r="JIS21" s="27"/>
      <c r="JIT21" s="27"/>
      <c r="JIU21" s="27"/>
      <c r="JIV21" s="27"/>
      <c r="JIW21" s="27"/>
      <c r="JIX21" s="27"/>
      <c r="JIY21" s="27"/>
      <c r="JIZ21" s="27"/>
      <c r="JJA21" s="27"/>
      <c r="JJB21" s="27"/>
      <c r="JJC21" s="27"/>
      <c r="JJD21" s="27"/>
      <c r="JJE21" s="27"/>
      <c r="JJF21" s="27"/>
      <c r="JJG21" s="27"/>
      <c r="JJH21" s="27"/>
      <c r="JJI21" s="27"/>
      <c r="JJJ21" s="27"/>
      <c r="JJK21" s="27"/>
      <c r="JJL21" s="27"/>
      <c r="JJM21" s="27"/>
      <c r="JJN21" s="27"/>
      <c r="JJO21" s="27"/>
      <c r="JJP21" s="27"/>
      <c r="JJQ21" s="27"/>
      <c r="JJR21" s="27"/>
      <c r="JJS21" s="27"/>
      <c r="JJT21" s="27"/>
      <c r="JJU21" s="27"/>
      <c r="JJV21" s="27"/>
      <c r="JJW21" s="27"/>
      <c r="JJX21" s="27"/>
      <c r="JJY21" s="27"/>
      <c r="JJZ21" s="27"/>
      <c r="JKA21" s="27"/>
      <c r="JKB21" s="27"/>
      <c r="JKC21" s="27"/>
      <c r="JKD21" s="27"/>
      <c r="JKE21" s="27"/>
      <c r="JKF21" s="27"/>
      <c r="JKG21" s="27"/>
      <c r="JKH21" s="27"/>
      <c r="JKI21" s="27"/>
      <c r="JKJ21" s="27"/>
      <c r="JKK21" s="27"/>
      <c r="JKL21" s="27"/>
      <c r="JKM21" s="27"/>
      <c r="JKN21" s="27"/>
      <c r="JKO21" s="27"/>
      <c r="JKP21" s="27"/>
      <c r="JKQ21" s="27"/>
      <c r="JKR21" s="27"/>
      <c r="JKS21" s="27"/>
      <c r="JKT21" s="27"/>
      <c r="JKU21" s="27"/>
      <c r="JKV21" s="27"/>
      <c r="JKW21" s="27"/>
      <c r="JKX21" s="27"/>
      <c r="JKY21" s="27"/>
      <c r="JKZ21" s="27"/>
      <c r="JLA21" s="27"/>
      <c r="JLB21" s="27"/>
      <c r="JLC21" s="27"/>
      <c r="JLD21" s="27"/>
      <c r="JLE21" s="27"/>
      <c r="JLF21" s="27"/>
      <c r="JLG21" s="27"/>
      <c r="JLH21" s="27"/>
      <c r="JLI21" s="27"/>
      <c r="JLJ21" s="27"/>
      <c r="JLK21" s="27"/>
      <c r="JLL21" s="27"/>
      <c r="JLM21" s="27"/>
      <c r="JLN21" s="27"/>
      <c r="JLO21" s="27"/>
      <c r="JLP21" s="27"/>
      <c r="JLQ21" s="27"/>
      <c r="JLR21" s="27"/>
      <c r="JLS21" s="27"/>
      <c r="JLT21" s="27"/>
      <c r="JLU21" s="27"/>
      <c r="JLV21" s="27"/>
      <c r="JLW21" s="27"/>
      <c r="JLX21" s="27"/>
      <c r="JLY21" s="27"/>
      <c r="JLZ21" s="27"/>
      <c r="JMA21" s="27"/>
      <c r="JMB21" s="27"/>
      <c r="JMC21" s="27"/>
      <c r="JMD21" s="27"/>
      <c r="JME21" s="27"/>
      <c r="JMF21" s="27"/>
      <c r="JMG21" s="27"/>
      <c r="JMH21" s="27"/>
      <c r="JMI21" s="27"/>
      <c r="JMJ21" s="27"/>
      <c r="JMK21" s="27"/>
      <c r="JML21" s="27"/>
      <c r="JMM21" s="27"/>
      <c r="JMN21" s="27"/>
      <c r="JMO21" s="27"/>
      <c r="JMP21" s="27"/>
      <c r="JMQ21" s="27"/>
      <c r="JMR21" s="27"/>
      <c r="JMS21" s="27"/>
      <c r="JMT21" s="27"/>
      <c r="JMU21" s="27"/>
      <c r="JMV21" s="27"/>
      <c r="JMW21" s="27"/>
      <c r="JMX21" s="27"/>
      <c r="JMY21" s="27"/>
      <c r="JMZ21" s="27"/>
      <c r="JNA21" s="27"/>
      <c r="JNB21" s="27"/>
      <c r="JNC21" s="27"/>
      <c r="JND21" s="27"/>
      <c r="JNE21" s="27"/>
      <c r="JNF21" s="27"/>
      <c r="JNG21" s="27"/>
      <c r="JNH21" s="27"/>
      <c r="JNI21" s="27"/>
      <c r="JNJ21" s="27"/>
      <c r="JNK21" s="27"/>
      <c r="JNL21" s="27"/>
      <c r="JNM21" s="27"/>
      <c r="JNN21" s="27"/>
      <c r="JNO21" s="27"/>
      <c r="JNP21" s="27"/>
      <c r="JNQ21" s="27"/>
      <c r="JNR21" s="27"/>
      <c r="JNS21" s="27"/>
      <c r="JNT21" s="27"/>
      <c r="JNU21" s="27"/>
      <c r="JNV21" s="27"/>
      <c r="JNW21" s="27"/>
      <c r="JNX21" s="27"/>
      <c r="JNY21" s="27"/>
      <c r="JNZ21" s="27"/>
      <c r="JOA21" s="27"/>
      <c r="JOB21" s="27"/>
      <c r="JOC21" s="27"/>
      <c r="JOD21" s="27"/>
      <c r="JOE21" s="27"/>
      <c r="JOF21" s="27"/>
      <c r="JOG21" s="27"/>
      <c r="JOH21" s="27"/>
      <c r="JOI21" s="27"/>
      <c r="JOJ21" s="27"/>
      <c r="JOK21" s="27"/>
      <c r="JOL21" s="27"/>
      <c r="JOM21" s="27"/>
      <c r="JON21" s="27"/>
      <c r="JOO21" s="27"/>
      <c r="JOP21" s="27"/>
      <c r="JOQ21" s="27"/>
      <c r="JOR21" s="27"/>
      <c r="JOS21" s="27"/>
      <c r="JOT21" s="27"/>
      <c r="JOU21" s="27"/>
      <c r="JOV21" s="27"/>
      <c r="JOW21" s="27"/>
      <c r="JOX21" s="27"/>
      <c r="JOY21" s="27"/>
      <c r="JOZ21" s="27"/>
      <c r="JPA21" s="27"/>
      <c r="JPB21" s="27"/>
      <c r="JPC21" s="27"/>
      <c r="JPD21" s="27"/>
      <c r="JPE21" s="27"/>
      <c r="JPF21" s="27"/>
      <c r="JPG21" s="27"/>
      <c r="JPH21" s="27"/>
      <c r="JPI21" s="27"/>
      <c r="JPJ21" s="27"/>
      <c r="JPK21" s="27"/>
      <c r="JPL21" s="27"/>
      <c r="JPM21" s="27"/>
      <c r="JPN21" s="27"/>
      <c r="JPO21" s="27"/>
      <c r="JPP21" s="27"/>
      <c r="JPQ21" s="27"/>
      <c r="JPR21" s="27"/>
      <c r="JPS21" s="27"/>
      <c r="JPT21" s="27"/>
      <c r="JPU21" s="27"/>
      <c r="JPV21" s="27"/>
      <c r="JPW21" s="27"/>
      <c r="JPX21" s="27"/>
      <c r="JPY21" s="27"/>
      <c r="JPZ21" s="27"/>
      <c r="JQA21" s="27"/>
      <c r="JQB21" s="27"/>
      <c r="JQC21" s="27"/>
      <c r="JQD21" s="27"/>
      <c r="JQE21" s="27"/>
      <c r="JQF21" s="27"/>
      <c r="JQG21" s="27"/>
      <c r="JQH21" s="27"/>
      <c r="JQI21" s="27"/>
      <c r="JQJ21" s="27"/>
      <c r="JQK21" s="27"/>
      <c r="JQL21" s="27"/>
      <c r="JQM21" s="27"/>
      <c r="JQN21" s="27"/>
      <c r="JQO21" s="27"/>
      <c r="JQP21" s="27"/>
      <c r="JQQ21" s="27"/>
      <c r="JQR21" s="27"/>
      <c r="JQS21" s="27"/>
      <c r="JQT21" s="27"/>
      <c r="JQU21" s="27"/>
      <c r="JQV21" s="27"/>
      <c r="JQW21" s="27"/>
      <c r="JQX21" s="27"/>
      <c r="JQY21" s="27"/>
      <c r="JQZ21" s="27"/>
      <c r="JRA21" s="27"/>
      <c r="JRB21" s="27"/>
      <c r="JRC21" s="27"/>
      <c r="JRD21" s="27"/>
      <c r="JRE21" s="27"/>
      <c r="JRF21" s="27"/>
      <c r="JRG21" s="27"/>
      <c r="JRH21" s="27"/>
      <c r="JRI21" s="27"/>
      <c r="JRJ21" s="27"/>
      <c r="JRK21" s="27"/>
      <c r="JRL21" s="27"/>
      <c r="JRM21" s="27"/>
      <c r="JRN21" s="27"/>
      <c r="JRO21" s="27"/>
      <c r="JRP21" s="27"/>
      <c r="JRQ21" s="27"/>
      <c r="JRR21" s="27"/>
      <c r="JRS21" s="27"/>
      <c r="JRT21" s="27"/>
      <c r="JRU21" s="27"/>
      <c r="JRV21" s="27"/>
      <c r="JRW21" s="27"/>
      <c r="JRX21" s="27"/>
      <c r="JRY21" s="27"/>
      <c r="JRZ21" s="27"/>
      <c r="JSA21" s="27"/>
      <c r="JSB21" s="27"/>
      <c r="JSC21" s="27"/>
      <c r="JSD21" s="27"/>
      <c r="JSE21" s="27"/>
      <c r="JSF21" s="27"/>
      <c r="JSG21" s="27"/>
      <c r="JSH21" s="27"/>
      <c r="JSI21" s="27"/>
      <c r="JSJ21" s="27"/>
      <c r="JSK21" s="27"/>
      <c r="JSL21" s="27"/>
      <c r="JSM21" s="27"/>
      <c r="JSN21" s="27"/>
      <c r="JSO21" s="27"/>
      <c r="JSP21" s="27"/>
      <c r="JSQ21" s="27"/>
      <c r="JSR21" s="27"/>
      <c r="JSS21" s="27"/>
      <c r="JST21" s="27"/>
      <c r="JSU21" s="27"/>
      <c r="JSV21" s="27"/>
      <c r="JSW21" s="27"/>
      <c r="JSX21" s="27"/>
      <c r="JSY21" s="27"/>
      <c r="JSZ21" s="27"/>
      <c r="JTA21" s="27"/>
      <c r="JTB21" s="27"/>
      <c r="JTC21" s="27"/>
      <c r="JTD21" s="27"/>
      <c r="JTE21" s="27"/>
      <c r="JTF21" s="27"/>
      <c r="JTG21" s="27"/>
      <c r="JTH21" s="27"/>
      <c r="JTI21" s="27"/>
      <c r="JTJ21" s="27"/>
      <c r="JTK21" s="27"/>
      <c r="JTL21" s="27"/>
      <c r="JTM21" s="27"/>
      <c r="JTN21" s="27"/>
      <c r="JTO21" s="27"/>
      <c r="JTP21" s="27"/>
      <c r="JTQ21" s="27"/>
      <c r="JTR21" s="27"/>
      <c r="JTS21" s="27"/>
      <c r="JTT21" s="27"/>
      <c r="JTU21" s="27"/>
      <c r="JTV21" s="27"/>
      <c r="JTW21" s="27"/>
      <c r="JTX21" s="27"/>
      <c r="JTY21" s="27"/>
      <c r="JTZ21" s="27"/>
      <c r="JUA21" s="27"/>
      <c r="JUB21" s="27"/>
      <c r="JUC21" s="27"/>
      <c r="JUD21" s="27"/>
      <c r="JUE21" s="27"/>
      <c r="JUF21" s="27"/>
      <c r="JUG21" s="27"/>
      <c r="JUH21" s="27"/>
      <c r="JUI21" s="27"/>
      <c r="JUJ21" s="27"/>
      <c r="JUK21" s="27"/>
      <c r="JUL21" s="27"/>
      <c r="JUM21" s="27"/>
      <c r="JUN21" s="27"/>
      <c r="JUO21" s="27"/>
      <c r="JUP21" s="27"/>
      <c r="JUQ21" s="27"/>
      <c r="JUR21" s="27"/>
      <c r="JUS21" s="27"/>
      <c r="JUT21" s="27"/>
      <c r="JUU21" s="27"/>
      <c r="JUV21" s="27"/>
      <c r="JUW21" s="27"/>
      <c r="JUX21" s="27"/>
      <c r="JUY21" s="27"/>
      <c r="JUZ21" s="27"/>
      <c r="JVA21" s="27"/>
      <c r="JVB21" s="27"/>
      <c r="JVC21" s="27"/>
      <c r="JVD21" s="27"/>
      <c r="JVE21" s="27"/>
      <c r="JVF21" s="27"/>
      <c r="JVG21" s="27"/>
      <c r="JVH21" s="27"/>
      <c r="JVI21" s="27"/>
      <c r="JVJ21" s="27"/>
      <c r="JVK21" s="27"/>
      <c r="JVL21" s="27"/>
      <c r="JVM21" s="27"/>
      <c r="JVN21" s="27"/>
      <c r="JVO21" s="27"/>
      <c r="JVP21" s="27"/>
      <c r="JVQ21" s="27"/>
      <c r="JVR21" s="27"/>
      <c r="JVS21" s="27"/>
      <c r="JVT21" s="27"/>
      <c r="JVU21" s="27"/>
      <c r="JVV21" s="27"/>
      <c r="JVW21" s="27"/>
      <c r="JVX21" s="27"/>
      <c r="JVY21" s="27"/>
      <c r="JVZ21" s="27"/>
      <c r="JWA21" s="27"/>
      <c r="JWB21" s="27"/>
      <c r="JWC21" s="27"/>
      <c r="JWD21" s="27"/>
      <c r="JWE21" s="27"/>
      <c r="JWF21" s="27"/>
      <c r="JWG21" s="27"/>
      <c r="JWH21" s="27"/>
      <c r="JWI21" s="27"/>
      <c r="JWJ21" s="27"/>
      <c r="JWK21" s="27"/>
      <c r="JWL21" s="27"/>
      <c r="JWM21" s="27"/>
      <c r="JWN21" s="27"/>
      <c r="JWO21" s="27"/>
      <c r="JWP21" s="27"/>
      <c r="JWQ21" s="27"/>
      <c r="JWR21" s="27"/>
      <c r="JWS21" s="27"/>
      <c r="JWT21" s="27"/>
      <c r="JWU21" s="27"/>
      <c r="JWV21" s="27"/>
      <c r="JWW21" s="27"/>
      <c r="JWX21" s="27"/>
      <c r="JWY21" s="27"/>
      <c r="JWZ21" s="27"/>
      <c r="JXA21" s="27"/>
      <c r="JXB21" s="27"/>
      <c r="JXC21" s="27"/>
      <c r="JXD21" s="27"/>
      <c r="JXE21" s="27"/>
      <c r="JXF21" s="27"/>
      <c r="JXG21" s="27"/>
      <c r="JXH21" s="27"/>
      <c r="JXI21" s="27"/>
      <c r="JXJ21" s="27"/>
      <c r="JXK21" s="27"/>
      <c r="JXL21" s="27"/>
      <c r="JXM21" s="27"/>
      <c r="JXN21" s="27"/>
      <c r="JXO21" s="27"/>
      <c r="JXP21" s="27"/>
      <c r="JXQ21" s="27"/>
      <c r="JXR21" s="27"/>
      <c r="JXS21" s="27"/>
      <c r="JXT21" s="27"/>
      <c r="JXU21" s="27"/>
      <c r="JXV21" s="27"/>
      <c r="JXW21" s="27"/>
      <c r="JXX21" s="27"/>
      <c r="JXY21" s="27"/>
      <c r="JXZ21" s="27"/>
      <c r="JYA21" s="27"/>
      <c r="JYB21" s="27"/>
      <c r="JYC21" s="27"/>
      <c r="JYD21" s="27"/>
      <c r="JYE21" s="27"/>
      <c r="JYF21" s="27"/>
      <c r="JYG21" s="27"/>
      <c r="JYH21" s="27"/>
      <c r="JYI21" s="27"/>
      <c r="JYJ21" s="27"/>
      <c r="JYK21" s="27"/>
      <c r="JYL21" s="27"/>
      <c r="JYM21" s="27"/>
      <c r="JYN21" s="27"/>
      <c r="JYO21" s="27"/>
      <c r="JYP21" s="27"/>
      <c r="JYQ21" s="27"/>
      <c r="JYR21" s="27"/>
      <c r="JYS21" s="27"/>
      <c r="JYT21" s="27"/>
      <c r="JYU21" s="27"/>
      <c r="JYV21" s="27"/>
      <c r="JYW21" s="27"/>
      <c r="JYX21" s="27"/>
      <c r="JYY21" s="27"/>
      <c r="JYZ21" s="27"/>
      <c r="JZA21" s="27"/>
      <c r="JZB21" s="27"/>
      <c r="JZC21" s="27"/>
      <c r="JZD21" s="27"/>
      <c r="JZE21" s="27"/>
      <c r="JZF21" s="27"/>
      <c r="JZG21" s="27"/>
      <c r="JZH21" s="27"/>
      <c r="JZI21" s="27"/>
      <c r="JZJ21" s="27"/>
      <c r="JZK21" s="27"/>
      <c r="JZL21" s="27"/>
      <c r="JZM21" s="27"/>
      <c r="JZN21" s="27"/>
      <c r="JZO21" s="27"/>
      <c r="JZP21" s="27"/>
      <c r="JZQ21" s="27"/>
      <c r="JZR21" s="27"/>
      <c r="JZS21" s="27"/>
      <c r="JZT21" s="27"/>
      <c r="JZU21" s="27"/>
      <c r="JZV21" s="27"/>
      <c r="JZW21" s="27"/>
      <c r="JZX21" s="27"/>
      <c r="JZY21" s="27"/>
      <c r="JZZ21" s="27"/>
      <c r="KAA21" s="27"/>
      <c r="KAB21" s="27"/>
      <c r="KAC21" s="27"/>
      <c r="KAD21" s="27"/>
      <c r="KAE21" s="27"/>
      <c r="KAF21" s="27"/>
      <c r="KAG21" s="27"/>
      <c r="KAH21" s="27"/>
      <c r="KAI21" s="27"/>
      <c r="KAJ21" s="27"/>
      <c r="KAK21" s="27"/>
      <c r="KAL21" s="27"/>
      <c r="KAM21" s="27"/>
      <c r="KAN21" s="27"/>
      <c r="KAO21" s="27"/>
      <c r="KAP21" s="27"/>
      <c r="KAQ21" s="27"/>
      <c r="KAR21" s="27"/>
      <c r="KAS21" s="27"/>
      <c r="KAT21" s="27"/>
      <c r="KAU21" s="27"/>
      <c r="KAV21" s="27"/>
      <c r="KAW21" s="27"/>
      <c r="KAX21" s="27"/>
      <c r="KAY21" s="27"/>
      <c r="KAZ21" s="27"/>
      <c r="KBA21" s="27"/>
      <c r="KBB21" s="27"/>
      <c r="KBC21" s="27"/>
      <c r="KBD21" s="27"/>
      <c r="KBE21" s="27"/>
      <c r="KBF21" s="27"/>
      <c r="KBG21" s="27"/>
      <c r="KBH21" s="27"/>
      <c r="KBI21" s="27"/>
      <c r="KBJ21" s="27"/>
      <c r="KBK21" s="27"/>
      <c r="KBL21" s="27"/>
      <c r="KBM21" s="27"/>
      <c r="KBN21" s="27"/>
      <c r="KBO21" s="27"/>
      <c r="KBP21" s="27"/>
      <c r="KBQ21" s="27"/>
      <c r="KBR21" s="27"/>
      <c r="KBS21" s="27"/>
      <c r="KBT21" s="27"/>
      <c r="KBU21" s="27"/>
      <c r="KBV21" s="27"/>
      <c r="KBW21" s="27"/>
      <c r="KBX21" s="27"/>
      <c r="KBY21" s="27"/>
      <c r="KBZ21" s="27"/>
      <c r="KCA21" s="27"/>
      <c r="KCB21" s="27"/>
      <c r="KCC21" s="27"/>
      <c r="KCD21" s="27"/>
      <c r="KCE21" s="27"/>
      <c r="KCF21" s="27"/>
      <c r="KCG21" s="27"/>
      <c r="KCH21" s="27"/>
      <c r="KCI21" s="27"/>
      <c r="KCJ21" s="27"/>
      <c r="KCK21" s="27"/>
      <c r="KCL21" s="27"/>
      <c r="KCM21" s="27"/>
      <c r="KCN21" s="27"/>
      <c r="KCO21" s="27"/>
      <c r="KCP21" s="27"/>
      <c r="KCQ21" s="27"/>
      <c r="KCR21" s="27"/>
      <c r="KCS21" s="27"/>
      <c r="KCT21" s="27"/>
      <c r="KCU21" s="27"/>
      <c r="KCV21" s="27"/>
      <c r="KCW21" s="27"/>
      <c r="KCX21" s="27"/>
      <c r="KCY21" s="27"/>
      <c r="KCZ21" s="27"/>
      <c r="KDA21" s="27"/>
      <c r="KDB21" s="27"/>
      <c r="KDC21" s="27"/>
      <c r="KDD21" s="27"/>
      <c r="KDE21" s="27"/>
      <c r="KDF21" s="27"/>
      <c r="KDG21" s="27"/>
      <c r="KDH21" s="27"/>
      <c r="KDI21" s="27"/>
      <c r="KDJ21" s="27"/>
      <c r="KDK21" s="27"/>
      <c r="KDL21" s="27"/>
      <c r="KDM21" s="27"/>
      <c r="KDN21" s="27"/>
      <c r="KDO21" s="27"/>
      <c r="KDP21" s="27"/>
      <c r="KDQ21" s="27"/>
      <c r="KDR21" s="27"/>
      <c r="KDS21" s="27"/>
      <c r="KDT21" s="27"/>
      <c r="KDU21" s="27"/>
      <c r="KDV21" s="27"/>
      <c r="KDW21" s="27"/>
      <c r="KDX21" s="27"/>
      <c r="KDY21" s="27"/>
      <c r="KDZ21" s="27"/>
      <c r="KEA21" s="27"/>
      <c r="KEB21" s="27"/>
      <c r="KEC21" s="27"/>
      <c r="KED21" s="27"/>
      <c r="KEE21" s="27"/>
      <c r="KEF21" s="27"/>
      <c r="KEG21" s="27"/>
      <c r="KEH21" s="27"/>
      <c r="KEI21" s="27"/>
      <c r="KEJ21" s="27"/>
      <c r="KEK21" s="27"/>
      <c r="KEL21" s="27"/>
      <c r="KEM21" s="27"/>
      <c r="KEN21" s="27"/>
      <c r="KEO21" s="27"/>
      <c r="KEP21" s="27"/>
      <c r="KEQ21" s="27"/>
      <c r="KER21" s="27"/>
      <c r="KES21" s="27"/>
      <c r="KET21" s="27"/>
      <c r="KEU21" s="27"/>
      <c r="KEV21" s="27"/>
      <c r="KEW21" s="27"/>
      <c r="KEX21" s="27"/>
      <c r="KEY21" s="27"/>
      <c r="KEZ21" s="27"/>
      <c r="KFA21" s="27"/>
      <c r="KFB21" s="27"/>
      <c r="KFC21" s="27"/>
      <c r="KFD21" s="27"/>
      <c r="KFE21" s="27"/>
      <c r="KFF21" s="27"/>
      <c r="KFG21" s="27"/>
      <c r="KFH21" s="27"/>
      <c r="KFI21" s="27"/>
      <c r="KFJ21" s="27"/>
      <c r="KFK21" s="27"/>
      <c r="KFL21" s="27"/>
      <c r="KFM21" s="27"/>
      <c r="KFN21" s="27"/>
      <c r="KFO21" s="27"/>
      <c r="KFP21" s="27"/>
      <c r="KFQ21" s="27"/>
      <c r="KFR21" s="27"/>
      <c r="KFS21" s="27"/>
      <c r="KFT21" s="27"/>
      <c r="KFU21" s="27"/>
      <c r="KFV21" s="27"/>
      <c r="KFW21" s="27"/>
      <c r="KFX21" s="27"/>
      <c r="KFY21" s="27"/>
      <c r="KFZ21" s="27"/>
      <c r="KGA21" s="27"/>
      <c r="KGB21" s="27"/>
      <c r="KGC21" s="27"/>
      <c r="KGD21" s="27"/>
      <c r="KGE21" s="27"/>
      <c r="KGF21" s="27"/>
      <c r="KGG21" s="27"/>
      <c r="KGH21" s="27"/>
      <c r="KGI21" s="27"/>
      <c r="KGJ21" s="27"/>
      <c r="KGK21" s="27"/>
      <c r="KGL21" s="27"/>
      <c r="KGM21" s="27"/>
      <c r="KGN21" s="27"/>
      <c r="KGO21" s="27"/>
      <c r="KGP21" s="27"/>
      <c r="KGQ21" s="27"/>
      <c r="KGR21" s="27"/>
      <c r="KGS21" s="27"/>
      <c r="KGT21" s="27"/>
      <c r="KGU21" s="27"/>
      <c r="KGV21" s="27"/>
      <c r="KGW21" s="27"/>
      <c r="KGX21" s="27"/>
      <c r="KGY21" s="27"/>
      <c r="KGZ21" s="27"/>
      <c r="KHA21" s="27"/>
      <c r="KHB21" s="27"/>
      <c r="KHC21" s="27"/>
      <c r="KHD21" s="27"/>
      <c r="KHE21" s="27"/>
      <c r="KHF21" s="27"/>
      <c r="KHG21" s="27"/>
      <c r="KHH21" s="27"/>
      <c r="KHI21" s="27"/>
      <c r="KHJ21" s="27"/>
      <c r="KHK21" s="27"/>
      <c r="KHL21" s="27"/>
      <c r="KHM21" s="27"/>
      <c r="KHN21" s="27"/>
      <c r="KHO21" s="27"/>
      <c r="KHP21" s="27"/>
      <c r="KHQ21" s="27"/>
      <c r="KHR21" s="27"/>
      <c r="KHS21" s="27"/>
      <c r="KHT21" s="27"/>
      <c r="KHU21" s="27"/>
      <c r="KHV21" s="27"/>
      <c r="KHW21" s="27"/>
      <c r="KHX21" s="27"/>
      <c r="KHY21" s="27"/>
      <c r="KHZ21" s="27"/>
      <c r="KIA21" s="27"/>
      <c r="KIB21" s="27"/>
      <c r="KIC21" s="27"/>
      <c r="KID21" s="27"/>
      <c r="KIE21" s="27"/>
      <c r="KIF21" s="27"/>
      <c r="KIG21" s="27"/>
      <c r="KIH21" s="27"/>
      <c r="KII21" s="27"/>
      <c r="KIJ21" s="27"/>
      <c r="KIK21" s="27"/>
      <c r="KIL21" s="27"/>
      <c r="KIM21" s="27"/>
      <c r="KIN21" s="27"/>
      <c r="KIO21" s="27"/>
      <c r="KIP21" s="27"/>
      <c r="KIQ21" s="27"/>
      <c r="KIR21" s="27"/>
      <c r="KIS21" s="27"/>
      <c r="KIT21" s="27"/>
      <c r="KIU21" s="27"/>
      <c r="KIV21" s="27"/>
      <c r="KIW21" s="27"/>
      <c r="KIX21" s="27"/>
      <c r="KIY21" s="27"/>
      <c r="KIZ21" s="27"/>
      <c r="KJA21" s="27"/>
      <c r="KJB21" s="27"/>
      <c r="KJC21" s="27"/>
      <c r="KJD21" s="27"/>
      <c r="KJE21" s="27"/>
      <c r="KJF21" s="27"/>
      <c r="KJG21" s="27"/>
      <c r="KJH21" s="27"/>
      <c r="KJI21" s="27"/>
      <c r="KJJ21" s="27"/>
      <c r="KJK21" s="27"/>
      <c r="KJL21" s="27"/>
      <c r="KJM21" s="27"/>
      <c r="KJN21" s="27"/>
      <c r="KJO21" s="27"/>
      <c r="KJP21" s="27"/>
      <c r="KJQ21" s="27"/>
      <c r="KJR21" s="27"/>
      <c r="KJS21" s="27"/>
      <c r="KJT21" s="27"/>
      <c r="KJU21" s="27"/>
      <c r="KJV21" s="27"/>
      <c r="KJW21" s="27"/>
      <c r="KJX21" s="27"/>
      <c r="KJY21" s="27"/>
      <c r="KJZ21" s="27"/>
      <c r="KKA21" s="27"/>
      <c r="KKB21" s="27"/>
      <c r="KKC21" s="27"/>
      <c r="KKD21" s="27"/>
      <c r="KKE21" s="27"/>
      <c r="KKF21" s="27"/>
      <c r="KKG21" s="27"/>
      <c r="KKH21" s="27"/>
      <c r="KKI21" s="27"/>
      <c r="KKJ21" s="27"/>
      <c r="KKK21" s="27"/>
      <c r="KKL21" s="27"/>
      <c r="KKM21" s="27"/>
      <c r="KKN21" s="27"/>
      <c r="KKO21" s="27"/>
      <c r="KKP21" s="27"/>
      <c r="KKQ21" s="27"/>
      <c r="KKR21" s="27"/>
      <c r="KKS21" s="27"/>
      <c r="KKT21" s="27"/>
      <c r="KKU21" s="27"/>
      <c r="KKV21" s="27"/>
      <c r="KKW21" s="27"/>
      <c r="KKX21" s="27"/>
      <c r="KKY21" s="27"/>
      <c r="KKZ21" s="27"/>
      <c r="KLA21" s="27"/>
      <c r="KLB21" s="27"/>
      <c r="KLC21" s="27"/>
      <c r="KLD21" s="27"/>
      <c r="KLE21" s="27"/>
      <c r="KLF21" s="27"/>
      <c r="KLG21" s="27"/>
      <c r="KLH21" s="27"/>
      <c r="KLI21" s="27"/>
      <c r="KLJ21" s="27"/>
      <c r="KLK21" s="27"/>
      <c r="KLL21" s="27"/>
      <c r="KLM21" s="27"/>
      <c r="KLN21" s="27"/>
      <c r="KLO21" s="27"/>
      <c r="KLP21" s="27"/>
      <c r="KLQ21" s="27"/>
      <c r="KLR21" s="27"/>
      <c r="KLS21" s="27"/>
      <c r="KLT21" s="27"/>
      <c r="KLU21" s="27"/>
      <c r="KLV21" s="27"/>
      <c r="KLW21" s="27"/>
      <c r="KLX21" s="27"/>
      <c r="KLY21" s="27"/>
      <c r="KLZ21" s="27"/>
      <c r="KMA21" s="27"/>
      <c r="KMB21" s="27"/>
      <c r="KMC21" s="27"/>
      <c r="KMD21" s="27"/>
      <c r="KME21" s="27"/>
      <c r="KMF21" s="27"/>
      <c r="KMG21" s="27"/>
      <c r="KMH21" s="27"/>
      <c r="KMI21" s="27"/>
      <c r="KMJ21" s="27"/>
      <c r="KMK21" s="27"/>
      <c r="KML21" s="27"/>
      <c r="KMM21" s="27"/>
      <c r="KMN21" s="27"/>
      <c r="KMO21" s="27"/>
      <c r="KMP21" s="27"/>
      <c r="KMQ21" s="27"/>
      <c r="KMR21" s="27"/>
      <c r="KMS21" s="27"/>
      <c r="KMT21" s="27"/>
      <c r="KMU21" s="27"/>
      <c r="KMV21" s="27"/>
      <c r="KMW21" s="27"/>
      <c r="KMX21" s="27"/>
      <c r="KMY21" s="27"/>
      <c r="KMZ21" s="27"/>
      <c r="KNA21" s="27"/>
      <c r="KNB21" s="27"/>
      <c r="KNC21" s="27"/>
      <c r="KND21" s="27"/>
      <c r="KNE21" s="27"/>
      <c r="KNF21" s="27"/>
      <c r="KNG21" s="27"/>
      <c r="KNH21" s="27"/>
      <c r="KNI21" s="27"/>
      <c r="KNJ21" s="27"/>
      <c r="KNK21" s="27"/>
      <c r="KNL21" s="27"/>
      <c r="KNM21" s="27"/>
      <c r="KNN21" s="27"/>
      <c r="KNO21" s="27"/>
      <c r="KNP21" s="27"/>
      <c r="KNQ21" s="27"/>
      <c r="KNR21" s="27"/>
      <c r="KNS21" s="27"/>
      <c r="KNT21" s="27"/>
      <c r="KNU21" s="27"/>
      <c r="KNV21" s="27"/>
      <c r="KNW21" s="27"/>
      <c r="KNX21" s="27"/>
      <c r="KNY21" s="27"/>
      <c r="KNZ21" s="27"/>
      <c r="KOA21" s="27"/>
      <c r="KOB21" s="27"/>
      <c r="KOC21" s="27"/>
      <c r="KOD21" s="27"/>
      <c r="KOE21" s="27"/>
      <c r="KOF21" s="27"/>
      <c r="KOG21" s="27"/>
      <c r="KOH21" s="27"/>
      <c r="KOI21" s="27"/>
      <c r="KOJ21" s="27"/>
      <c r="KOK21" s="27"/>
      <c r="KOL21" s="27"/>
      <c r="KOM21" s="27"/>
      <c r="KON21" s="27"/>
      <c r="KOO21" s="27"/>
      <c r="KOP21" s="27"/>
      <c r="KOQ21" s="27"/>
      <c r="KOR21" s="27"/>
      <c r="KOS21" s="27"/>
      <c r="KOT21" s="27"/>
      <c r="KOU21" s="27"/>
      <c r="KOV21" s="27"/>
      <c r="KOW21" s="27"/>
      <c r="KOX21" s="27"/>
      <c r="KOY21" s="27"/>
      <c r="KOZ21" s="27"/>
      <c r="KPA21" s="27"/>
      <c r="KPB21" s="27"/>
      <c r="KPC21" s="27"/>
      <c r="KPD21" s="27"/>
      <c r="KPE21" s="27"/>
      <c r="KPF21" s="27"/>
      <c r="KPG21" s="27"/>
      <c r="KPH21" s="27"/>
      <c r="KPI21" s="27"/>
      <c r="KPJ21" s="27"/>
      <c r="KPK21" s="27"/>
      <c r="KPL21" s="27"/>
      <c r="KPM21" s="27"/>
      <c r="KPN21" s="27"/>
      <c r="KPO21" s="27"/>
      <c r="KPP21" s="27"/>
      <c r="KPQ21" s="27"/>
      <c r="KPR21" s="27"/>
      <c r="KPS21" s="27"/>
      <c r="KPT21" s="27"/>
      <c r="KPU21" s="27"/>
      <c r="KPV21" s="27"/>
      <c r="KPW21" s="27"/>
      <c r="KPX21" s="27"/>
      <c r="KPY21" s="27"/>
      <c r="KPZ21" s="27"/>
      <c r="KQA21" s="27"/>
      <c r="KQB21" s="27"/>
      <c r="KQC21" s="27"/>
      <c r="KQD21" s="27"/>
      <c r="KQE21" s="27"/>
      <c r="KQF21" s="27"/>
      <c r="KQG21" s="27"/>
      <c r="KQH21" s="27"/>
      <c r="KQI21" s="27"/>
      <c r="KQJ21" s="27"/>
      <c r="KQK21" s="27"/>
      <c r="KQL21" s="27"/>
      <c r="KQM21" s="27"/>
      <c r="KQN21" s="27"/>
      <c r="KQO21" s="27"/>
      <c r="KQP21" s="27"/>
      <c r="KQQ21" s="27"/>
      <c r="KQR21" s="27"/>
      <c r="KQS21" s="27"/>
      <c r="KQT21" s="27"/>
      <c r="KQU21" s="27"/>
      <c r="KQV21" s="27"/>
      <c r="KQW21" s="27"/>
      <c r="KQX21" s="27"/>
      <c r="KQY21" s="27"/>
      <c r="KQZ21" s="27"/>
      <c r="KRA21" s="27"/>
      <c r="KRB21" s="27"/>
      <c r="KRC21" s="27"/>
      <c r="KRD21" s="27"/>
      <c r="KRE21" s="27"/>
      <c r="KRF21" s="27"/>
      <c r="KRG21" s="27"/>
      <c r="KRH21" s="27"/>
      <c r="KRI21" s="27"/>
      <c r="KRJ21" s="27"/>
      <c r="KRK21" s="27"/>
      <c r="KRL21" s="27"/>
      <c r="KRM21" s="27"/>
      <c r="KRN21" s="27"/>
      <c r="KRO21" s="27"/>
      <c r="KRP21" s="27"/>
      <c r="KRQ21" s="27"/>
      <c r="KRR21" s="27"/>
      <c r="KRS21" s="27"/>
      <c r="KRT21" s="27"/>
      <c r="KRU21" s="27"/>
      <c r="KRV21" s="27"/>
      <c r="KRW21" s="27"/>
      <c r="KRX21" s="27"/>
      <c r="KRY21" s="27"/>
      <c r="KRZ21" s="27"/>
      <c r="KSA21" s="27"/>
      <c r="KSB21" s="27"/>
      <c r="KSC21" s="27"/>
      <c r="KSD21" s="27"/>
      <c r="KSE21" s="27"/>
      <c r="KSF21" s="27"/>
      <c r="KSG21" s="27"/>
      <c r="KSH21" s="27"/>
      <c r="KSI21" s="27"/>
      <c r="KSJ21" s="27"/>
      <c r="KSK21" s="27"/>
      <c r="KSL21" s="27"/>
      <c r="KSM21" s="27"/>
      <c r="KSN21" s="27"/>
      <c r="KSO21" s="27"/>
      <c r="KSP21" s="27"/>
      <c r="KSQ21" s="27"/>
      <c r="KSR21" s="27"/>
      <c r="KSS21" s="27"/>
      <c r="KST21" s="27"/>
      <c r="KSU21" s="27"/>
      <c r="KSV21" s="27"/>
      <c r="KSW21" s="27"/>
      <c r="KSX21" s="27"/>
      <c r="KSY21" s="27"/>
      <c r="KSZ21" s="27"/>
      <c r="KTA21" s="27"/>
      <c r="KTB21" s="27"/>
      <c r="KTC21" s="27"/>
      <c r="KTD21" s="27"/>
      <c r="KTE21" s="27"/>
      <c r="KTF21" s="27"/>
      <c r="KTG21" s="27"/>
      <c r="KTH21" s="27"/>
      <c r="KTI21" s="27"/>
      <c r="KTJ21" s="27"/>
      <c r="KTK21" s="27"/>
      <c r="KTL21" s="27"/>
      <c r="KTM21" s="27"/>
      <c r="KTN21" s="27"/>
      <c r="KTO21" s="27"/>
      <c r="KTP21" s="27"/>
      <c r="KTQ21" s="27"/>
      <c r="KTR21" s="27"/>
      <c r="KTS21" s="27"/>
      <c r="KTT21" s="27"/>
      <c r="KTU21" s="27"/>
      <c r="KTV21" s="27"/>
      <c r="KTW21" s="27"/>
      <c r="KTX21" s="27"/>
      <c r="KTY21" s="27"/>
      <c r="KTZ21" s="27"/>
      <c r="KUA21" s="27"/>
      <c r="KUB21" s="27"/>
      <c r="KUC21" s="27"/>
      <c r="KUD21" s="27"/>
      <c r="KUE21" s="27"/>
      <c r="KUF21" s="27"/>
      <c r="KUG21" s="27"/>
      <c r="KUH21" s="27"/>
      <c r="KUI21" s="27"/>
      <c r="KUJ21" s="27"/>
      <c r="KUK21" s="27"/>
      <c r="KUL21" s="27"/>
      <c r="KUM21" s="27"/>
      <c r="KUN21" s="27"/>
      <c r="KUO21" s="27"/>
      <c r="KUP21" s="27"/>
      <c r="KUQ21" s="27"/>
      <c r="KUR21" s="27"/>
      <c r="KUS21" s="27"/>
      <c r="KUT21" s="27"/>
      <c r="KUU21" s="27"/>
      <c r="KUV21" s="27"/>
      <c r="KUW21" s="27"/>
      <c r="KUX21" s="27"/>
      <c r="KUY21" s="27"/>
      <c r="KUZ21" s="27"/>
      <c r="KVA21" s="27"/>
      <c r="KVB21" s="27"/>
      <c r="KVC21" s="27"/>
      <c r="KVD21" s="27"/>
      <c r="KVE21" s="27"/>
      <c r="KVF21" s="27"/>
      <c r="KVG21" s="27"/>
      <c r="KVH21" s="27"/>
      <c r="KVI21" s="27"/>
      <c r="KVJ21" s="27"/>
      <c r="KVK21" s="27"/>
      <c r="KVL21" s="27"/>
      <c r="KVM21" s="27"/>
      <c r="KVN21" s="27"/>
      <c r="KVO21" s="27"/>
      <c r="KVP21" s="27"/>
      <c r="KVQ21" s="27"/>
      <c r="KVR21" s="27"/>
      <c r="KVS21" s="27"/>
      <c r="KVT21" s="27"/>
      <c r="KVU21" s="27"/>
      <c r="KVV21" s="27"/>
      <c r="KVW21" s="27"/>
      <c r="KVX21" s="27"/>
      <c r="KVY21" s="27"/>
      <c r="KVZ21" s="27"/>
      <c r="KWA21" s="27"/>
      <c r="KWB21" s="27"/>
      <c r="KWC21" s="27"/>
      <c r="KWD21" s="27"/>
      <c r="KWE21" s="27"/>
      <c r="KWF21" s="27"/>
      <c r="KWG21" s="27"/>
      <c r="KWH21" s="27"/>
      <c r="KWI21" s="27"/>
      <c r="KWJ21" s="27"/>
      <c r="KWK21" s="27"/>
      <c r="KWL21" s="27"/>
      <c r="KWM21" s="27"/>
      <c r="KWN21" s="27"/>
      <c r="KWO21" s="27"/>
      <c r="KWP21" s="27"/>
      <c r="KWQ21" s="27"/>
      <c r="KWR21" s="27"/>
      <c r="KWS21" s="27"/>
      <c r="KWT21" s="27"/>
      <c r="KWU21" s="27"/>
      <c r="KWV21" s="27"/>
      <c r="KWW21" s="27"/>
      <c r="KWX21" s="27"/>
      <c r="KWY21" s="27"/>
      <c r="KWZ21" s="27"/>
      <c r="KXA21" s="27"/>
      <c r="KXB21" s="27"/>
      <c r="KXC21" s="27"/>
      <c r="KXD21" s="27"/>
      <c r="KXE21" s="27"/>
      <c r="KXF21" s="27"/>
      <c r="KXG21" s="27"/>
      <c r="KXH21" s="27"/>
      <c r="KXI21" s="27"/>
      <c r="KXJ21" s="27"/>
      <c r="KXK21" s="27"/>
      <c r="KXL21" s="27"/>
      <c r="KXM21" s="27"/>
      <c r="KXN21" s="27"/>
      <c r="KXO21" s="27"/>
      <c r="KXP21" s="27"/>
      <c r="KXQ21" s="27"/>
      <c r="KXR21" s="27"/>
      <c r="KXS21" s="27"/>
      <c r="KXT21" s="27"/>
      <c r="KXU21" s="27"/>
      <c r="KXV21" s="27"/>
      <c r="KXW21" s="27"/>
      <c r="KXX21" s="27"/>
      <c r="KXY21" s="27"/>
      <c r="KXZ21" s="27"/>
      <c r="KYA21" s="27"/>
      <c r="KYB21" s="27"/>
      <c r="KYC21" s="27"/>
      <c r="KYD21" s="27"/>
      <c r="KYE21" s="27"/>
      <c r="KYF21" s="27"/>
      <c r="KYG21" s="27"/>
      <c r="KYH21" s="27"/>
      <c r="KYI21" s="27"/>
      <c r="KYJ21" s="27"/>
      <c r="KYK21" s="27"/>
      <c r="KYL21" s="27"/>
      <c r="KYM21" s="27"/>
      <c r="KYN21" s="27"/>
      <c r="KYO21" s="27"/>
      <c r="KYP21" s="27"/>
      <c r="KYQ21" s="27"/>
      <c r="KYR21" s="27"/>
      <c r="KYS21" s="27"/>
      <c r="KYT21" s="27"/>
      <c r="KYU21" s="27"/>
      <c r="KYV21" s="27"/>
      <c r="KYW21" s="27"/>
      <c r="KYX21" s="27"/>
      <c r="KYY21" s="27"/>
      <c r="KYZ21" s="27"/>
      <c r="KZA21" s="27"/>
      <c r="KZB21" s="27"/>
      <c r="KZC21" s="27"/>
      <c r="KZD21" s="27"/>
      <c r="KZE21" s="27"/>
      <c r="KZF21" s="27"/>
      <c r="KZG21" s="27"/>
      <c r="KZH21" s="27"/>
      <c r="KZI21" s="27"/>
      <c r="KZJ21" s="27"/>
      <c r="KZK21" s="27"/>
      <c r="KZL21" s="27"/>
      <c r="KZM21" s="27"/>
      <c r="KZN21" s="27"/>
      <c r="KZO21" s="27"/>
      <c r="KZP21" s="27"/>
      <c r="KZQ21" s="27"/>
      <c r="KZR21" s="27"/>
      <c r="KZS21" s="27"/>
      <c r="KZT21" s="27"/>
      <c r="KZU21" s="27"/>
      <c r="KZV21" s="27"/>
      <c r="KZW21" s="27"/>
      <c r="KZX21" s="27"/>
      <c r="KZY21" s="27"/>
      <c r="KZZ21" s="27"/>
      <c r="LAA21" s="27"/>
      <c r="LAB21" s="27"/>
      <c r="LAC21" s="27"/>
      <c r="LAD21" s="27"/>
      <c r="LAE21" s="27"/>
      <c r="LAF21" s="27"/>
      <c r="LAG21" s="27"/>
      <c r="LAH21" s="27"/>
      <c r="LAI21" s="27"/>
      <c r="LAJ21" s="27"/>
      <c r="LAK21" s="27"/>
      <c r="LAL21" s="27"/>
      <c r="LAM21" s="27"/>
      <c r="LAN21" s="27"/>
      <c r="LAO21" s="27"/>
      <c r="LAP21" s="27"/>
      <c r="LAQ21" s="27"/>
      <c r="LAR21" s="27"/>
      <c r="LAS21" s="27"/>
      <c r="LAT21" s="27"/>
      <c r="LAU21" s="27"/>
      <c r="LAV21" s="27"/>
      <c r="LAW21" s="27"/>
      <c r="LAX21" s="27"/>
      <c r="LAY21" s="27"/>
      <c r="LAZ21" s="27"/>
      <c r="LBA21" s="27"/>
      <c r="LBB21" s="27"/>
      <c r="LBC21" s="27"/>
      <c r="LBD21" s="27"/>
      <c r="LBE21" s="27"/>
      <c r="LBF21" s="27"/>
      <c r="LBG21" s="27"/>
      <c r="LBH21" s="27"/>
      <c r="LBI21" s="27"/>
      <c r="LBJ21" s="27"/>
      <c r="LBK21" s="27"/>
      <c r="LBL21" s="27"/>
      <c r="LBM21" s="27"/>
      <c r="LBN21" s="27"/>
      <c r="LBO21" s="27"/>
      <c r="LBP21" s="27"/>
      <c r="LBQ21" s="27"/>
      <c r="LBR21" s="27"/>
      <c r="LBS21" s="27"/>
      <c r="LBT21" s="27"/>
      <c r="LBU21" s="27"/>
      <c r="LBV21" s="27"/>
      <c r="LBW21" s="27"/>
      <c r="LBX21" s="27"/>
      <c r="LBY21" s="27"/>
      <c r="LBZ21" s="27"/>
      <c r="LCA21" s="27"/>
      <c r="LCB21" s="27"/>
      <c r="LCC21" s="27"/>
      <c r="LCD21" s="27"/>
      <c r="LCE21" s="27"/>
      <c r="LCF21" s="27"/>
      <c r="LCG21" s="27"/>
      <c r="LCH21" s="27"/>
      <c r="LCI21" s="27"/>
      <c r="LCJ21" s="27"/>
      <c r="LCK21" s="27"/>
      <c r="LCL21" s="27"/>
      <c r="LCM21" s="27"/>
      <c r="LCN21" s="27"/>
      <c r="LCO21" s="27"/>
      <c r="LCP21" s="27"/>
      <c r="LCQ21" s="27"/>
      <c r="LCR21" s="27"/>
      <c r="LCS21" s="27"/>
      <c r="LCT21" s="27"/>
      <c r="LCU21" s="27"/>
      <c r="LCV21" s="27"/>
      <c r="LCW21" s="27"/>
      <c r="LCX21" s="27"/>
      <c r="LCY21" s="27"/>
      <c r="LCZ21" s="27"/>
      <c r="LDA21" s="27"/>
      <c r="LDB21" s="27"/>
      <c r="LDC21" s="27"/>
      <c r="LDD21" s="27"/>
      <c r="LDE21" s="27"/>
      <c r="LDF21" s="27"/>
      <c r="LDG21" s="27"/>
      <c r="LDH21" s="27"/>
      <c r="LDI21" s="27"/>
      <c r="LDJ21" s="27"/>
      <c r="LDK21" s="27"/>
      <c r="LDL21" s="27"/>
      <c r="LDM21" s="27"/>
      <c r="LDN21" s="27"/>
      <c r="LDO21" s="27"/>
      <c r="LDP21" s="27"/>
      <c r="LDQ21" s="27"/>
      <c r="LDR21" s="27"/>
      <c r="LDS21" s="27"/>
      <c r="LDT21" s="27"/>
      <c r="LDU21" s="27"/>
      <c r="LDV21" s="27"/>
      <c r="LDW21" s="27"/>
      <c r="LDX21" s="27"/>
      <c r="LDY21" s="27"/>
      <c r="LDZ21" s="27"/>
      <c r="LEA21" s="27"/>
      <c r="LEB21" s="27"/>
      <c r="LEC21" s="27"/>
      <c r="LED21" s="27"/>
      <c r="LEE21" s="27"/>
      <c r="LEF21" s="27"/>
      <c r="LEG21" s="27"/>
      <c r="LEH21" s="27"/>
      <c r="LEI21" s="27"/>
      <c r="LEJ21" s="27"/>
      <c r="LEK21" s="27"/>
      <c r="LEL21" s="27"/>
      <c r="LEM21" s="27"/>
      <c r="LEN21" s="27"/>
      <c r="LEO21" s="27"/>
      <c r="LEP21" s="27"/>
      <c r="LEQ21" s="27"/>
      <c r="LER21" s="27"/>
      <c r="LES21" s="27"/>
      <c r="LET21" s="27"/>
      <c r="LEU21" s="27"/>
      <c r="LEV21" s="27"/>
      <c r="LEW21" s="27"/>
      <c r="LEX21" s="27"/>
      <c r="LEY21" s="27"/>
      <c r="LEZ21" s="27"/>
      <c r="LFA21" s="27"/>
      <c r="LFB21" s="27"/>
      <c r="LFC21" s="27"/>
      <c r="LFD21" s="27"/>
      <c r="LFE21" s="27"/>
      <c r="LFF21" s="27"/>
      <c r="LFG21" s="27"/>
      <c r="LFH21" s="27"/>
      <c r="LFI21" s="27"/>
      <c r="LFJ21" s="27"/>
      <c r="LFK21" s="27"/>
      <c r="LFL21" s="27"/>
      <c r="LFM21" s="27"/>
      <c r="LFN21" s="27"/>
      <c r="LFO21" s="27"/>
      <c r="LFP21" s="27"/>
      <c r="LFQ21" s="27"/>
      <c r="LFR21" s="27"/>
      <c r="LFS21" s="27"/>
      <c r="LFT21" s="27"/>
      <c r="LFU21" s="27"/>
      <c r="LFV21" s="27"/>
      <c r="LFW21" s="27"/>
      <c r="LFX21" s="27"/>
      <c r="LFY21" s="27"/>
      <c r="LFZ21" s="27"/>
      <c r="LGA21" s="27"/>
      <c r="LGB21" s="27"/>
      <c r="LGC21" s="27"/>
      <c r="LGD21" s="27"/>
      <c r="LGE21" s="27"/>
      <c r="LGF21" s="27"/>
      <c r="LGG21" s="27"/>
      <c r="LGH21" s="27"/>
      <c r="LGI21" s="27"/>
      <c r="LGJ21" s="27"/>
      <c r="LGK21" s="27"/>
      <c r="LGL21" s="27"/>
      <c r="LGM21" s="27"/>
      <c r="LGN21" s="27"/>
      <c r="LGO21" s="27"/>
      <c r="LGP21" s="27"/>
      <c r="LGQ21" s="27"/>
      <c r="LGR21" s="27"/>
      <c r="LGS21" s="27"/>
      <c r="LGT21" s="27"/>
      <c r="LGU21" s="27"/>
      <c r="LGV21" s="27"/>
      <c r="LGW21" s="27"/>
      <c r="LGX21" s="27"/>
      <c r="LGY21" s="27"/>
      <c r="LGZ21" s="27"/>
      <c r="LHA21" s="27"/>
      <c r="LHB21" s="27"/>
      <c r="LHC21" s="27"/>
      <c r="LHD21" s="27"/>
      <c r="LHE21" s="27"/>
      <c r="LHF21" s="27"/>
      <c r="LHG21" s="27"/>
      <c r="LHH21" s="27"/>
      <c r="LHI21" s="27"/>
      <c r="LHJ21" s="27"/>
      <c r="LHK21" s="27"/>
      <c r="LHL21" s="27"/>
      <c r="LHM21" s="27"/>
      <c r="LHN21" s="27"/>
      <c r="LHO21" s="27"/>
      <c r="LHP21" s="27"/>
      <c r="LHQ21" s="27"/>
      <c r="LHR21" s="27"/>
      <c r="LHS21" s="27"/>
      <c r="LHT21" s="27"/>
      <c r="LHU21" s="27"/>
      <c r="LHV21" s="27"/>
      <c r="LHW21" s="27"/>
      <c r="LHX21" s="27"/>
      <c r="LHY21" s="27"/>
      <c r="LHZ21" s="27"/>
      <c r="LIA21" s="27"/>
      <c r="LIB21" s="27"/>
      <c r="LIC21" s="27"/>
      <c r="LID21" s="27"/>
      <c r="LIE21" s="27"/>
      <c r="LIF21" s="27"/>
      <c r="LIG21" s="27"/>
      <c r="LIH21" s="27"/>
      <c r="LII21" s="27"/>
      <c r="LIJ21" s="27"/>
      <c r="LIK21" s="27"/>
      <c r="LIL21" s="27"/>
      <c r="LIM21" s="27"/>
      <c r="LIN21" s="27"/>
      <c r="LIO21" s="27"/>
      <c r="LIP21" s="27"/>
      <c r="LIQ21" s="27"/>
      <c r="LIR21" s="27"/>
      <c r="LIS21" s="27"/>
      <c r="LIT21" s="27"/>
      <c r="LIU21" s="27"/>
      <c r="LIV21" s="27"/>
      <c r="LIW21" s="27"/>
      <c r="LIX21" s="27"/>
      <c r="LIY21" s="27"/>
      <c r="LIZ21" s="27"/>
      <c r="LJA21" s="27"/>
      <c r="LJB21" s="27"/>
      <c r="LJC21" s="27"/>
      <c r="LJD21" s="27"/>
      <c r="LJE21" s="27"/>
      <c r="LJF21" s="27"/>
      <c r="LJG21" s="27"/>
      <c r="LJH21" s="27"/>
      <c r="LJI21" s="27"/>
      <c r="LJJ21" s="27"/>
      <c r="LJK21" s="27"/>
      <c r="LJL21" s="27"/>
      <c r="LJM21" s="27"/>
      <c r="LJN21" s="27"/>
      <c r="LJO21" s="27"/>
      <c r="LJP21" s="27"/>
      <c r="LJQ21" s="27"/>
      <c r="LJR21" s="27"/>
      <c r="LJS21" s="27"/>
      <c r="LJT21" s="27"/>
      <c r="LJU21" s="27"/>
      <c r="LJV21" s="27"/>
      <c r="LJW21" s="27"/>
      <c r="LJX21" s="27"/>
      <c r="LJY21" s="27"/>
      <c r="LJZ21" s="27"/>
      <c r="LKA21" s="27"/>
      <c r="LKB21" s="27"/>
      <c r="LKC21" s="27"/>
      <c r="LKD21" s="27"/>
      <c r="LKE21" s="27"/>
      <c r="LKF21" s="27"/>
      <c r="LKG21" s="27"/>
      <c r="LKH21" s="27"/>
      <c r="LKI21" s="27"/>
      <c r="LKJ21" s="27"/>
      <c r="LKK21" s="27"/>
      <c r="LKL21" s="27"/>
      <c r="LKM21" s="27"/>
      <c r="LKN21" s="27"/>
      <c r="LKO21" s="27"/>
      <c r="LKP21" s="27"/>
      <c r="LKQ21" s="27"/>
      <c r="LKR21" s="27"/>
      <c r="LKS21" s="27"/>
      <c r="LKT21" s="27"/>
      <c r="LKU21" s="27"/>
      <c r="LKV21" s="27"/>
      <c r="LKW21" s="27"/>
      <c r="LKX21" s="27"/>
      <c r="LKY21" s="27"/>
      <c r="LKZ21" s="27"/>
      <c r="LLA21" s="27"/>
      <c r="LLB21" s="27"/>
      <c r="LLC21" s="27"/>
      <c r="LLD21" s="27"/>
      <c r="LLE21" s="27"/>
      <c r="LLF21" s="27"/>
      <c r="LLG21" s="27"/>
      <c r="LLH21" s="27"/>
      <c r="LLI21" s="27"/>
      <c r="LLJ21" s="27"/>
      <c r="LLK21" s="27"/>
      <c r="LLL21" s="27"/>
      <c r="LLM21" s="27"/>
      <c r="LLN21" s="27"/>
      <c r="LLO21" s="27"/>
      <c r="LLP21" s="27"/>
      <c r="LLQ21" s="27"/>
      <c r="LLR21" s="27"/>
      <c r="LLS21" s="27"/>
      <c r="LLT21" s="27"/>
      <c r="LLU21" s="27"/>
      <c r="LLV21" s="27"/>
      <c r="LLW21" s="27"/>
      <c r="LLX21" s="27"/>
      <c r="LLY21" s="27"/>
      <c r="LLZ21" s="27"/>
      <c r="LMA21" s="27"/>
      <c r="LMB21" s="27"/>
      <c r="LMC21" s="27"/>
      <c r="LMD21" s="27"/>
      <c r="LME21" s="27"/>
      <c r="LMF21" s="27"/>
      <c r="LMG21" s="27"/>
      <c r="LMH21" s="27"/>
      <c r="LMI21" s="27"/>
      <c r="LMJ21" s="27"/>
      <c r="LMK21" s="27"/>
      <c r="LML21" s="27"/>
      <c r="LMM21" s="27"/>
      <c r="LMN21" s="27"/>
      <c r="LMO21" s="27"/>
      <c r="LMP21" s="27"/>
      <c r="LMQ21" s="27"/>
      <c r="LMR21" s="27"/>
      <c r="LMS21" s="27"/>
      <c r="LMT21" s="27"/>
      <c r="LMU21" s="27"/>
      <c r="LMV21" s="27"/>
      <c r="LMW21" s="27"/>
      <c r="LMX21" s="27"/>
      <c r="LMY21" s="27"/>
      <c r="LMZ21" s="27"/>
      <c r="LNA21" s="27"/>
      <c r="LNB21" s="27"/>
      <c r="LNC21" s="27"/>
      <c r="LND21" s="27"/>
      <c r="LNE21" s="27"/>
      <c r="LNF21" s="27"/>
      <c r="LNG21" s="27"/>
      <c r="LNH21" s="27"/>
      <c r="LNI21" s="27"/>
      <c r="LNJ21" s="27"/>
      <c r="LNK21" s="27"/>
      <c r="LNL21" s="27"/>
      <c r="LNM21" s="27"/>
      <c r="LNN21" s="27"/>
      <c r="LNO21" s="27"/>
      <c r="LNP21" s="27"/>
      <c r="LNQ21" s="27"/>
      <c r="LNR21" s="27"/>
      <c r="LNS21" s="27"/>
      <c r="LNT21" s="27"/>
      <c r="LNU21" s="27"/>
      <c r="LNV21" s="27"/>
      <c r="LNW21" s="27"/>
      <c r="LNX21" s="27"/>
      <c r="LNY21" s="27"/>
      <c r="LNZ21" s="27"/>
      <c r="LOA21" s="27"/>
      <c r="LOB21" s="27"/>
      <c r="LOC21" s="27"/>
      <c r="LOD21" s="27"/>
      <c r="LOE21" s="27"/>
      <c r="LOF21" s="27"/>
      <c r="LOG21" s="27"/>
      <c r="LOH21" s="27"/>
      <c r="LOI21" s="27"/>
      <c r="LOJ21" s="27"/>
      <c r="LOK21" s="27"/>
      <c r="LOL21" s="27"/>
      <c r="LOM21" s="27"/>
      <c r="LON21" s="27"/>
      <c r="LOO21" s="27"/>
      <c r="LOP21" s="27"/>
      <c r="LOQ21" s="27"/>
      <c r="LOR21" s="27"/>
      <c r="LOS21" s="27"/>
      <c r="LOT21" s="27"/>
      <c r="LOU21" s="27"/>
      <c r="LOV21" s="27"/>
      <c r="LOW21" s="27"/>
      <c r="LOX21" s="27"/>
      <c r="LOY21" s="27"/>
      <c r="LOZ21" s="27"/>
      <c r="LPA21" s="27"/>
      <c r="LPB21" s="27"/>
      <c r="LPC21" s="27"/>
      <c r="LPD21" s="27"/>
      <c r="LPE21" s="27"/>
      <c r="LPF21" s="27"/>
      <c r="LPG21" s="27"/>
      <c r="LPH21" s="27"/>
      <c r="LPI21" s="27"/>
      <c r="LPJ21" s="27"/>
      <c r="LPK21" s="27"/>
      <c r="LPL21" s="27"/>
      <c r="LPM21" s="27"/>
      <c r="LPN21" s="27"/>
      <c r="LPO21" s="27"/>
      <c r="LPP21" s="27"/>
      <c r="LPQ21" s="27"/>
      <c r="LPR21" s="27"/>
      <c r="LPS21" s="27"/>
      <c r="LPT21" s="27"/>
      <c r="LPU21" s="27"/>
      <c r="LPV21" s="27"/>
      <c r="LPW21" s="27"/>
      <c r="LPX21" s="27"/>
      <c r="LPY21" s="27"/>
      <c r="LPZ21" s="27"/>
      <c r="LQA21" s="27"/>
      <c r="LQB21" s="27"/>
      <c r="LQC21" s="27"/>
      <c r="LQD21" s="27"/>
      <c r="LQE21" s="27"/>
      <c r="LQF21" s="27"/>
      <c r="LQG21" s="27"/>
      <c r="LQH21" s="27"/>
      <c r="LQI21" s="27"/>
      <c r="LQJ21" s="27"/>
      <c r="LQK21" s="27"/>
      <c r="LQL21" s="27"/>
      <c r="LQM21" s="27"/>
      <c r="LQN21" s="27"/>
      <c r="LQO21" s="27"/>
      <c r="LQP21" s="27"/>
      <c r="LQQ21" s="27"/>
      <c r="LQR21" s="27"/>
      <c r="LQS21" s="27"/>
      <c r="LQT21" s="27"/>
      <c r="LQU21" s="27"/>
      <c r="LQV21" s="27"/>
      <c r="LQW21" s="27"/>
      <c r="LQX21" s="27"/>
      <c r="LQY21" s="27"/>
      <c r="LQZ21" s="27"/>
      <c r="LRA21" s="27"/>
      <c r="LRB21" s="27"/>
      <c r="LRC21" s="27"/>
      <c r="LRD21" s="27"/>
      <c r="LRE21" s="27"/>
      <c r="LRF21" s="27"/>
      <c r="LRG21" s="27"/>
      <c r="LRH21" s="27"/>
      <c r="LRI21" s="27"/>
      <c r="LRJ21" s="27"/>
      <c r="LRK21" s="27"/>
      <c r="LRL21" s="27"/>
      <c r="LRM21" s="27"/>
      <c r="LRN21" s="27"/>
      <c r="LRO21" s="27"/>
      <c r="LRP21" s="27"/>
      <c r="LRQ21" s="27"/>
      <c r="LRR21" s="27"/>
      <c r="LRS21" s="27"/>
      <c r="LRT21" s="27"/>
      <c r="LRU21" s="27"/>
      <c r="LRV21" s="27"/>
      <c r="LRW21" s="27"/>
      <c r="LRX21" s="27"/>
      <c r="LRY21" s="27"/>
      <c r="LRZ21" s="27"/>
      <c r="LSA21" s="27"/>
      <c r="LSB21" s="27"/>
      <c r="LSC21" s="27"/>
      <c r="LSD21" s="27"/>
      <c r="LSE21" s="27"/>
      <c r="LSF21" s="27"/>
      <c r="LSG21" s="27"/>
      <c r="LSH21" s="27"/>
      <c r="LSI21" s="27"/>
      <c r="LSJ21" s="27"/>
      <c r="LSK21" s="27"/>
      <c r="LSL21" s="27"/>
      <c r="LSM21" s="27"/>
      <c r="LSN21" s="27"/>
      <c r="LSO21" s="27"/>
      <c r="LSP21" s="27"/>
      <c r="LSQ21" s="27"/>
      <c r="LSR21" s="27"/>
      <c r="LSS21" s="27"/>
      <c r="LST21" s="27"/>
      <c r="LSU21" s="27"/>
      <c r="LSV21" s="27"/>
      <c r="LSW21" s="27"/>
      <c r="LSX21" s="27"/>
      <c r="LSY21" s="27"/>
      <c r="LSZ21" s="27"/>
      <c r="LTA21" s="27"/>
      <c r="LTB21" s="27"/>
      <c r="LTC21" s="27"/>
      <c r="LTD21" s="27"/>
      <c r="LTE21" s="27"/>
      <c r="LTF21" s="27"/>
      <c r="LTG21" s="27"/>
      <c r="LTH21" s="27"/>
      <c r="LTI21" s="27"/>
      <c r="LTJ21" s="27"/>
      <c r="LTK21" s="27"/>
      <c r="LTL21" s="27"/>
      <c r="LTM21" s="27"/>
      <c r="LTN21" s="27"/>
      <c r="LTO21" s="27"/>
      <c r="LTP21" s="27"/>
      <c r="LTQ21" s="27"/>
      <c r="LTR21" s="27"/>
      <c r="LTS21" s="27"/>
      <c r="LTT21" s="27"/>
      <c r="LTU21" s="27"/>
      <c r="LTV21" s="27"/>
      <c r="LTW21" s="27"/>
      <c r="LTX21" s="27"/>
      <c r="LTY21" s="27"/>
      <c r="LTZ21" s="27"/>
      <c r="LUA21" s="27"/>
      <c r="LUB21" s="27"/>
      <c r="LUC21" s="27"/>
      <c r="LUD21" s="27"/>
      <c r="LUE21" s="27"/>
      <c r="LUF21" s="27"/>
      <c r="LUG21" s="27"/>
      <c r="LUH21" s="27"/>
      <c r="LUI21" s="27"/>
      <c r="LUJ21" s="27"/>
      <c r="LUK21" s="27"/>
      <c r="LUL21" s="27"/>
      <c r="LUM21" s="27"/>
      <c r="LUN21" s="27"/>
      <c r="LUO21" s="27"/>
      <c r="LUP21" s="27"/>
      <c r="LUQ21" s="27"/>
      <c r="LUR21" s="27"/>
      <c r="LUS21" s="27"/>
      <c r="LUT21" s="27"/>
      <c r="LUU21" s="27"/>
      <c r="LUV21" s="27"/>
      <c r="LUW21" s="27"/>
      <c r="LUX21" s="27"/>
      <c r="LUY21" s="27"/>
      <c r="LUZ21" s="27"/>
      <c r="LVA21" s="27"/>
      <c r="LVB21" s="27"/>
      <c r="LVC21" s="27"/>
      <c r="LVD21" s="27"/>
      <c r="LVE21" s="27"/>
      <c r="LVF21" s="27"/>
      <c r="LVG21" s="27"/>
      <c r="LVH21" s="27"/>
      <c r="LVI21" s="27"/>
      <c r="LVJ21" s="27"/>
      <c r="LVK21" s="27"/>
      <c r="LVL21" s="27"/>
      <c r="LVM21" s="27"/>
      <c r="LVN21" s="27"/>
      <c r="LVO21" s="27"/>
      <c r="LVP21" s="27"/>
      <c r="LVQ21" s="27"/>
      <c r="LVR21" s="27"/>
      <c r="LVS21" s="27"/>
      <c r="LVT21" s="27"/>
      <c r="LVU21" s="27"/>
      <c r="LVV21" s="27"/>
      <c r="LVW21" s="27"/>
      <c r="LVX21" s="27"/>
      <c r="LVY21" s="27"/>
      <c r="LVZ21" s="27"/>
      <c r="LWA21" s="27"/>
      <c r="LWB21" s="27"/>
      <c r="LWC21" s="27"/>
      <c r="LWD21" s="27"/>
      <c r="LWE21" s="27"/>
      <c r="LWF21" s="27"/>
      <c r="LWG21" s="27"/>
      <c r="LWH21" s="27"/>
      <c r="LWI21" s="27"/>
      <c r="LWJ21" s="27"/>
      <c r="LWK21" s="27"/>
      <c r="LWL21" s="27"/>
      <c r="LWM21" s="27"/>
      <c r="LWN21" s="27"/>
      <c r="LWO21" s="27"/>
      <c r="LWP21" s="27"/>
      <c r="LWQ21" s="27"/>
      <c r="LWR21" s="27"/>
      <c r="LWS21" s="27"/>
      <c r="LWT21" s="27"/>
      <c r="LWU21" s="27"/>
      <c r="LWV21" s="27"/>
      <c r="LWW21" s="27"/>
      <c r="LWX21" s="27"/>
      <c r="LWY21" s="27"/>
      <c r="LWZ21" s="27"/>
      <c r="LXA21" s="27"/>
      <c r="LXB21" s="27"/>
      <c r="LXC21" s="27"/>
      <c r="LXD21" s="27"/>
      <c r="LXE21" s="27"/>
      <c r="LXF21" s="27"/>
      <c r="LXG21" s="27"/>
      <c r="LXH21" s="27"/>
      <c r="LXI21" s="27"/>
      <c r="LXJ21" s="27"/>
      <c r="LXK21" s="27"/>
      <c r="LXL21" s="27"/>
      <c r="LXM21" s="27"/>
      <c r="LXN21" s="27"/>
      <c r="LXO21" s="27"/>
      <c r="LXP21" s="27"/>
      <c r="LXQ21" s="27"/>
      <c r="LXR21" s="27"/>
      <c r="LXS21" s="27"/>
      <c r="LXT21" s="27"/>
      <c r="LXU21" s="27"/>
      <c r="LXV21" s="27"/>
      <c r="LXW21" s="27"/>
      <c r="LXX21" s="27"/>
      <c r="LXY21" s="27"/>
      <c r="LXZ21" s="27"/>
      <c r="LYA21" s="27"/>
      <c r="LYB21" s="27"/>
      <c r="LYC21" s="27"/>
      <c r="LYD21" s="27"/>
      <c r="LYE21" s="27"/>
      <c r="LYF21" s="27"/>
      <c r="LYG21" s="27"/>
      <c r="LYH21" s="27"/>
      <c r="LYI21" s="27"/>
      <c r="LYJ21" s="27"/>
      <c r="LYK21" s="27"/>
      <c r="LYL21" s="27"/>
      <c r="LYM21" s="27"/>
      <c r="LYN21" s="27"/>
      <c r="LYO21" s="27"/>
      <c r="LYP21" s="27"/>
      <c r="LYQ21" s="27"/>
      <c r="LYR21" s="27"/>
      <c r="LYS21" s="27"/>
      <c r="LYT21" s="27"/>
      <c r="LYU21" s="27"/>
      <c r="LYV21" s="27"/>
      <c r="LYW21" s="27"/>
      <c r="LYX21" s="27"/>
      <c r="LYY21" s="27"/>
      <c r="LYZ21" s="27"/>
      <c r="LZA21" s="27"/>
      <c r="LZB21" s="27"/>
      <c r="LZC21" s="27"/>
      <c r="LZD21" s="27"/>
      <c r="LZE21" s="27"/>
      <c r="LZF21" s="27"/>
      <c r="LZG21" s="27"/>
      <c r="LZH21" s="27"/>
      <c r="LZI21" s="27"/>
      <c r="LZJ21" s="27"/>
      <c r="LZK21" s="27"/>
      <c r="LZL21" s="27"/>
      <c r="LZM21" s="27"/>
      <c r="LZN21" s="27"/>
      <c r="LZO21" s="27"/>
      <c r="LZP21" s="27"/>
      <c r="LZQ21" s="27"/>
      <c r="LZR21" s="27"/>
      <c r="LZS21" s="27"/>
      <c r="LZT21" s="27"/>
      <c r="LZU21" s="27"/>
      <c r="LZV21" s="27"/>
      <c r="LZW21" s="27"/>
      <c r="LZX21" s="27"/>
      <c r="LZY21" s="27"/>
      <c r="LZZ21" s="27"/>
      <c r="MAA21" s="27"/>
      <c r="MAB21" s="27"/>
      <c r="MAC21" s="27"/>
      <c r="MAD21" s="27"/>
      <c r="MAE21" s="27"/>
      <c r="MAF21" s="27"/>
      <c r="MAG21" s="27"/>
      <c r="MAH21" s="27"/>
      <c r="MAI21" s="27"/>
      <c r="MAJ21" s="27"/>
      <c r="MAK21" s="27"/>
      <c r="MAL21" s="27"/>
      <c r="MAM21" s="27"/>
      <c r="MAN21" s="27"/>
      <c r="MAO21" s="27"/>
      <c r="MAP21" s="27"/>
      <c r="MAQ21" s="27"/>
      <c r="MAR21" s="27"/>
      <c r="MAS21" s="27"/>
      <c r="MAT21" s="27"/>
      <c r="MAU21" s="27"/>
      <c r="MAV21" s="27"/>
      <c r="MAW21" s="27"/>
      <c r="MAX21" s="27"/>
      <c r="MAY21" s="27"/>
      <c r="MAZ21" s="27"/>
      <c r="MBA21" s="27"/>
      <c r="MBB21" s="27"/>
      <c r="MBC21" s="27"/>
      <c r="MBD21" s="27"/>
      <c r="MBE21" s="27"/>
      <c r="MBF21" s="27"/>
      <c r="MBG21" s="27"/>
      <c r="MBH21" s="27"/>
      <c r="MBI21" s="27"/>
      <c r="MBJ21" s="27"/>
      <c r="MBK21" s="27"/>
      <c r="MBL21" s="27"/>
      <c r="MBM21" s="27"/>
      <c r="MBN21" s="27"/>
      <c r="MBO21" s="27"/>
      <c r="MBP21" s="27"/>
      <c r="MBQ21" s="27"/>
      <c r="MBR21" s="27"/>
      <c r="MBS21" s="27"/>
      <c r="MBT21" s="27"/>
      <c r="MBU21" s="27"/>
      <c r="MBV21" s="27"/>
      <c r="MBW21" s="27"/>
      <c r="MBX21" s="27"/>
      <c r="MBY21" s="27"/>
      <c r="MBZ21" s="27"/>
      <c r="MCA21" s="27"/>
      <c r="MCB21" s="27"/>
      <c r="MCC21" s="27"/>
      <c r="MCD21" s="27"/>
      <c r="MCE21" s="27"/>
      <c r="MCF21" s="27"/>
      <c r="MCG21" s="27"/>
      <c r="MCH21" s="27"/>
      <c r="MCI21" s="27"/>
      <c r="MCJ21" s="27"/>
      <c r="MCK21" s="27"/>
      <c r="MCL21" s="27"/>
      <c r="MCM21" s="27"/>
      <c r="MCN21" s="27"/>
      <c r="MCO21" s="27"/>
      <c r="MCP21" s="27"/>
      <c r="MCQ21" s="27"/>
      <c r="MCR21" s="27"/>
      <c r="MCS21" s="27"/>
      <c r="MCT21" s="27"/>
      <c r="MCU21" s="27"/>
      <c r="MCV21" s="27"/>
      <c r="MCW21" s="27"/>
      <c r="MCX21" s="27"/>
      <c r="MCY21" s="27"/>
      <c r="MCZ21" s="27"/>
      <c r="MDA21" s="27"/>
      <c r="MDB21" s="27"/>
      <c r="MDC21" s="27"/>
      <c r="MDD21" s="27"/>
      <c r="MDE21" s="27"/>
      <c r="MDF21" s="27"/>
      <c r="MDG21" s="27"/>
      <c r="MDH21" s="27"/>
      <c r="MDI21" s="27"/>
      <c r="MDJ21" s="27"/>
      <c r="MDK21" s="27"/>
      <c r="MDL21" s="27"/>
      <c r="MDM21" s="27"/>
      <c r="MDN21" s="27"/>
      <c r="MDO21" s="27"/>
      <c r="MDP21" s="27"/>
      <c r="MDQ21" s="27"/>
      <c r="MDR21" s="27"/>
      <c r="MDS21" s="27"/>
      <c r="MDT21" s="27"/>
      <c r="MDU21" s="27"/>
      <c r="MDV21" s="27"/>
      <c r="MDW21" s="27"/>
      <c r="MDX21" s="27"/>
      <c r="MDY21" s="27"/>
      <c r="MDZ21" s="27"/>
      <c r="MEA21" s="27"/>
      <c r="MEB21" s="27"/>
      <c r="MEC21" s="27"/>
      <c r="MED21" s="27"/>
      <c r="MEE21" s="27"/>
      <c r="MEF21" s="27"/>
      <c r="MEG21" s="27"/>
      <c r="MEH21" s="27"/>
      <c r="MEI21" s="27"/>
      <c r="MEJ21" s="27"/>
      <c r="MEK21" s="27"/>
      <c r="MEL21" s="27"/>
      <c r="MEM21" s="27"/>
      <c r="MEN21" s="27"/>
      <c r="MEO21" s="27"/>
      <c r="MEP21" s="27"/>
      <c r="MEQ21" s="27"/>
      <c r="MER21" s="27"/>
      <c r="MES21" s="27"/>
      <c r="MET21" s="27"/>
      <c r="MEU21" s="27"/>
      <c r="MEV21" s="27"/>
      <c r="MEW21" s="27"/>
      <c r="MEX21" s="27"/>
      <c r="MEY21" s="27"/>
      <c r="MEZ21" s="27"/>
      <c r="MFA21" s="27"/>
      <c r="MFB21" s="27"/>
      <c r="MFC21" s="27"/>
      <c r="MFD21" s="27"/>
      <c r="MFE21" s="27"/>
      <c r="MFF21" s="27"/>
      <c r="MFG21" s="27"/>
      <c r="MFH21" s="27"/>
      <c r="MFI21" s="27"/>
      <c r="MFJ21" s="27"/>
      <c r="MFK21" s="27"/>
      <c r="MFL21" s="27"/>
      <c r="MFM21" s="27"/>
      <c r="MFN21" s="27"/>
      <c r="MFO21" s="27"/>
      <c r="MFP21" s="27"/>
      <c r="MFQ21" s="27"/>
      <c r="MFR21" s="27"/>
      <c r="MFS21" s="27"/>
      <c r="MFT21" s="27"/>
      <c r="MFU21" s="27"/>
      <c r="MFV21" s="27"/>
      <c r="MFW21" s="27"/>
      <c r="MFX21" s="27"/>
      <c r="MFY21" s="27"/>
      <c r="MFZ21" s="27"/>
      <c r="MGA21" s="27"/>
      <c r="MGB21" s="27"/>
      <c r="MGC21" s="27"/>
      <c r="MGD21" s="27"/>
      <c r="MGE21" s="27"/>
      <c r="MGF21" s="27"/>
      <c r="MGG21" s="27"/>
      <c r="MGH21" s="27"/>
      <c r="MGI21" s="27"/>
      <c r="MGJ21" s="27"/>
      <c r="MGK21" s="27"/>
      <c r="MGL21" s="27"/>
      <c r="MGM21" s="27"/>
      <c r="MGN21" s="27"/>
      <c r="MGO21" s="27"/>
      <c r="MGP21" s="27"/>
      <c r="MGQ21" s="27"/>
      <c r="MGR21" s="27"/>
      <c r="MGS21" s="27"/>
      <c r="MGT21" s="27"/>
      <c r="MGU21" s="27"/>
      <c r="MGV21" s="27"/>
      <c r="MGW21" s="27"/>
      <c r="MGX21" s="27"/>
      <c r="MGY21" s="27"/>
      <c r="MGZ21" s="27"/>
      <c r="MHA21" s="27"/>
      <c r="MHB21" s="27"/>
      <c r="MHC21" s="27"/>
      <c r="MHD21" s="27"/>
      <c r="MHE21" s="27"/>
      <c r="MHF21" s="27"/>
      <c r="MHG21" s="27"/>
      <c r="MHH21" s="27"/>
      <c r="MHI21" s="27"/>
      <c r="MHJ21" s="27"/>
      <c r="MHK21" s="27"/>
      <c r="MHL21" s="27"/>
      <c r="MHM21" s="27"/>
      <c r="MHN21" s="27"/>
      <c r="MHO21" s="27"/>
      <c r="MHP21" s="27"/>
      <c r="MHQ21" s="27"/>
      <c r="MHR21" s="27"/>
      <c r="MHS21" s="27"/>
      <c r="MHT21" s="27"/>
      <c r="MHU21" s="27"/>
      <c r="MHV21" s="27"/>
      <c r="MHW21" s="27"/>
      <c r="MHX21" s="27"/>
      <c r="MHY21" s="27"/>
      <c r="MHZ21" s="27"/>
      <c r="MIA21" s="27"/>
      <c r="MIB21" s="27"/>
      <c r="MIC21" s="27"/>
      <c r="MID21" s="27"/>
      <c r="MIE21" s="27"/>
      <c r="MIF21" s="27"/>
      <c r="MIG21" s="27"/>
      <c r="MIH21" s="27"/>
      <c r="MII21" s="27"/>
      <c r="MIJ21" s="27"/>
      <c r="MIK21" s="27"/>
      <c r="MIL21" s="27"/>
      <c r="MIM21" s="27"/>
      <c r="MIN21" s="27"/>
      <c r="MIO21" s="27"/>
      <c r="MIP21" s="27"/>
      <c r="MIQ21" s="27"/>
      <c r="MIR21" s="27"/>
      <c r="MIS21" s="27"/>
      <c r="MIT21" s="27"/>
      <c r="MIU21" s="27"/>
      <c r="MIV21" s="27"/>
      <c r="MIW21" s="27"/>
      <c r="MIX21" s="27"/>
      <c r="MIY21" s="27"/>
      <c r="MIZ21" s="27"/>
      <c r="MJA21" s="27"/>
      <c r="MJB21" s="27"/>
      <c r="MJC21" s="27"/>
      <c r="MJD21" s="27"/>
      <c r="MJE21" s="27"/>
      <c r="MJF21" s="27"/>
      <c r="MJG21" s="27"/>
      <c r="MJH21" s="27"/>
      <c r="MJI21" s="27"/>
      <c r="MJJ21" s="27"/>
      <c r="MJK21" s="27"/>
      <c r="MJL21" s="27"/>
      <c r="MJM21" s="27"/>
      <c r="MJN21" s="27"/>
      <c r="MJO21" s="27"/>
      <c r="MJP21" s="27"/>
      <c r="MJQ21" s="27"/>
      <c r="MJR21" s="27"/>
      <c r="MJS21" s="27"/>
      <c r="MJT21" s="27"/>
      <c r="MJU21" s="27"/>
      <c r="MJV21" s="27"/>
      <c r="MJW21" s="27"/>
      <c r="MJX21" s="27"/>
      <c r="MJY21" s="27"/>
      <c r="MJZ21" s="27"/>
      <c r="MKA21" s="27"/>
      <c r="MKB21" s="27"/>
      <c r="MKC21" s="27"/>
      <c r="MKD21" s="27"/>
      <c r="MKE21" s="27"/>
      <c r="MKF21" s="27"/>
      <c r="MKG21" s="27"/>
      <c r="MKH21" s="27"/>
      <c r="MKI21" s="27"/>
      <c r="MKJ21" s="27"/>
      <c r="MKK21" s="27"/>
      <c r="MKL21" s="27"/>
      <c r="MKM21" s="27"/>
      <c r="MKN21" s="27"/>
      <c r="MKO21" s="27"/>
      <c r="MKP21" s="27"/>
      <c r="MKQ21" s="27"/>
      <c r="MKR21" s="27"/>
      <c r="MKS21" s="27"/>
      <c r="MKT21" s="27"/>
      <c r="MKU21" s="27"/>
      <c r="MKV21" s="27"/>
      <c r="MKW21" s="27"/>
      <c r="MKX21" s="27"/>
      <c r="MKY21" s="27"/>
      <c r="MKZ21" s="27"/>
      <c r="MLA21" s="27"/>
      <c r="MLB21" s="27"/>
      <c r="MLC21" s="27"/>
      <c r="MLD21" s="27"/>
      <c r="MLE21" s="27"/>
      <c r="MLF21" s="27"/>
      <c r="MLG21" s="27"/>
      <c r="MLH21" s="27"/>
      <c r="MLI21" s="27"/>
      <c r="MLJ21" s="27"/>
      <c r="MLK21" s="27"/>
      <c r="MLL21" s="27"/>
      <c r="MLM21" s="27"/>
      <c r="MLN21" s="27"/>
      <c r="MLO21" s="27"/>
      <c r="MLP21" s="27"/>
      <c r="MLQ21" s="27"/>
      <c r="MLR21" s="27"/>
      <c r="MLS21" s="27"/>
      <c r="MLT21" s="27"/>
      <c r="MLU21" s="27"/>
      <c r="MLV21" s="27"/>
      <c r="MLW21" s="27"/>
      <c r="MLX21" s="27"/>
      <c r="MLY21" s="27"/>
      <c r="MLZ21" s="27"/>
      <c r="MMA21" s="27"/>
      <c r="MMB21" s="27"/>
      <c r="MMC21" s="27"/>
      <c r="MMD21" s="27"/>
      <c r="MME21" s="27"/>
      <c r="MMF21" s="27"/>
      <c r="MMG21" s="27"/>
      <c r="MMH21" s="27"/>
      <c r="MMI21" s="27"/>
      <c r="MMJ21" s="27"/>
      <c r="MMK21" s="27"/>
      <c r="MML21" s="27"/>
      <c r="MMM21" s="27"/>
      <c r="MMN21" s="27"/>
      <c r="MMO21" s="27"/>
      <c r="MMP21" s="27"/>
      <c r="MMQ21" s="27"/>
      <c r="MMR21" s="27"/>
      <c r="MMS21" s="27"/>
      <c r="MMT21" s="27"/>
      <c r="MMU21" s="27"/>
      <c r="MMV21" s="27"/>
      <c r="MMW21" s="27"/>
      <c r="MMX21" s="27"/>
      <c r="MMY21" s="27"/>
      <c r="MMZ21" s="27"/>
      <c r="MNA21" s="27"/>
      <c r="MNB21" s="27"/>
      <c r="MNC21" s="27"/>
      <c r="MND21" s="27"/>
      <c r="MNE21" s="27"/>
      <c r="MNF21" s="27"/>
      <c r="MNG21" s="27"/>
      <c r="MNH21" s="27"/>
      <c r="MNI21" s="27"/>
      <c r="MNJ21" s="27"/>
      <c r="MNK21" s="27"/>
      <c r="MNL21" s="27"/>
      <c r="MNM21" s="27"/>
      <c r="MNN21" s="27"/>
      <c r="MNO21" s="27"/>
      <c r="MNP21" s="27"/>
      <c r="MNQ21" s="27"/>
      <c r="MNR21" s="27"/>
      <c r="MNS21" s="27"/>
      <c r="MNT21" s="27"/>
      <c r="MNU21" s="27"/>
      <c r="MNV21" s="27"/>
      <c r="MNW21" s="27"/>
      <c r="MNX21" s="27"/>
      <c r="MNY21" s="27"/>
      <c r="MNZ21" s="27"/>
      <c r="MOA21" s="27"/>
      <c r="MOB21" s="27"/>
      <c r="MOC21" s="27"/>
      <c r="MOD21" s="27"/>
      <c r="MOE21" s="27"/>
      <c r="MOF21" s="27"/>
      <c r="MOG21" s="27"/>
      <c r="MOH21" s="27"/>
      <c r="MOI21" s="27"/>
      <c r="MOJ21" s="27"/>
      <c r="MOK21" s="27"/>
      <c r="MOL21" s="27"/>
      <c r="MOM21" s="27"/>
      <c r="MON21" s="27"/>
      <c r="MOO21" s="27"/>
      <c r="MOP21" s="27"/>
      <c r="MOQ21" s="27"/>
      <c r="MOR21" s="27"/>
      <c r="MOS21" s="27"/>
      <c r="MOT21" s="27"/>
      <c r="MOU21" s="27"/>
      <c r="MOV21" s="27"/>
      <c r="MOW21" s="27"/>
      <c r="MOX21" s="27"/>
      <c r="MOY21" s="27"/>
      <c r="MOZ21" s="27"/>
      <c r="MPA21" s="27"/>
      <c r="MPB21" s="27"/>
      <c r="MPC21" s="27"/>
      <c r="MPD21" s="27"/>
      <c r="MPE21" s="27"/>
      <c r="MPF21" s="27"/>
      <c r="MPG21" s="27"/>
      <c r="MPH21" s="27"/>
      <c r="MPI21" s="27"/>
      <c r="MPJ21" s="27"/>
      <c r="MPK21" s="27"/>
      <c r="MPL21" s="27"/>
      <c r="MPM21" s="27"/>
      <c r="MPN21" s="27"/>
      <c r="MPO21" s="27"/>
      <c r="MPP21" s="27"/>
      <c r="MPQ21" s="27"/>
      <c r="MPR21" s="27"/>
      <c r="MPS21" s="27"/>
      <c r="MPT21" s="27"/>
      <c r="MPU21" s="27"/>
      <c r="MPV21" s="27"/>
      <c r="MPW21" s="27"/>
      <c r="MPX21" s="27"/>
      <c r="MPY21" s="27"/>
      <c r="MPZ21" s="27"/>
      <c r="MQA21" s="27"/>
      <c r="MQB21" s="27"/>
      <c r="MQC21" s="27"/>
      <c r="MQD21" s="27"/>
      <c r="MQE21" s="27"/>
      <c r="MQF21" s="27"/>
      <c r="MQG21" s="27"/>
      <c r="MQH21" s="27"/>
      <c r="MQI21" s="27"/>
      <c r="MQJ21" s="27"/>
      <c r="MQK21" s="27"/>
      <c r="MQL21" s="27"/>
      <c r="MQM21" s="27"/>
      <c r="MQN21" s="27"/>
      <c r="MQO21" s="27"/>
      <c r="MQP21" s="27"/>
      <c r="MQQ21" s="27"/>
      <c r="MQR21" s="27"/>
      <c r="MQS21" s="27"/>
      <c r="MQT21" s="27"/>
      <c r="MQU21" s="27"/>
      <c r="MQV21" s="27"/>
      <c r="MQW21" s="27"/>
      <c r="MQX21" s="27"/>
      <c r="MQY21" s="27"/>
      <c r="MQZ21" s="27"/>
      <c r="MRA21" s="27"/>
      <c r="MRB21" s="27"/>
      <c r="MRC21" s="27"/>
      <c r="MRD21" s="27"/>
      <c r="MRE21" s="27"/>
      <c r="MRF21" s="27"/>
      <c r="MRG21" s="27"/>
      <c r="MRH21" s="27"/>
      <c r="MRI21" s="27"/>
      <c r="MRJ21" s="27"/>
      <c r="MRK21" s="27"/>
      <c r="MRL21" s="27"/>
      <c r="MRM21" s="27"/>
      <c r="MRN21" s="27"/>
      <c r="MRO21" s="27"/>
      <c r="MRP21" s="27"/>
      <c r="MRQ21" s="27"/>
      <c r="MRR21" s="27"/>
      <c r="MRS21" s="27"/>
      <c r="MRT21" s="27"/>
      <c r="MRU21" s="27"/>
      <c r="MRV21" s="27"/>
      <c r="MRW21" s="27"/>
      <c r="MRX21" s="27"/>
      <c r="MRY21" s="27"/>
      <c r="MRZ21" s="27"/>
      <c r="MSA21" s="27"/>
      <c r="MSB21" s="27"/>
      <c r="MSC21" s="27"/>
      <c r="MSD21" s="27"/>
      <c r="MSE21" s="27"/>
      <c r="MSF21" s="27"/>
      <c r="MSG21" s="27"/>
      <c r="MSH21" s="27"/>
      <c r="MSI21" s="27"/>
      <c r="MSJ21" s="27"/>
      <c r="MSK21" s="27"/>
      <c r="MSL21" s="27"/>
      <c r="MSM21" s="27"/>
      <c r="MSN21" s="27"/>
      <c r="MSO21" s="27"/>
      <c r="MSP21" s="27"/>
      <c r="MSQ21" s="27"/>
      <c r="MSR21" s="27"/>
      <c r="MSS21" s="27"/>
      <c r="MST21" s="27"/>
      <c r="MSU21" s="27"/>
      <c r="MSV21" s="27"/>
      <c r="MSW21" s="27"/>
      <c r="MSX21" s="27"/>
      <c r="MSY21" s="27"/>
      <c r="MSZ21" s="27"/>
      <c r="MTA21" s="27"/>
      <c r="MTB21" s="27"/>
      <c r="MTC21" s="27"/>
      <c r="MTD21" s="27"/>
      <c r="MTE21" s="27"/>
      <c r="MTF21" s="27"/>
      <c r="MTG21" s="27"/>
      <c r="MTH21" s="27"/>
      <c r="MTI21" s="27"/>
      <c r="MTJ21" s="27"/>
      <c r="MTK21" s="27"/>
      <c r="MTL21" s="27"/>
      <c r="MTM21" s="27"/>
      <c r="MTN21" s="27"/>
      <c r="MTO21" s="27"/>
      <c r="MTP21" s="27"/>
      <c r="MTQ21" s="27"/>
      <c r="MTR21" s="27"/>
      <c r="MTS21" s="27"/>
      <c r="MTT21" s="27"/>
      <c r="MTU21" s="27"/>
      <c r="MTV21" s="27"/>
      <c r="MTW21" s="27"/>
      <c r="MTX21" s="27"/>
      <c r="MTY21" s="27"/>
      <c r="MTZ21" s="27"/>
      <c r="MUA21" s="27"/>
      <c r="MUB21" s="27"/>
      <c r="MUC21" s="27"/>
      <c r="MUD21" s="27"/>
      <c r="MUE21" s="27"/>
      <c r="MUF21" s="27"/>
      <c r="MUG21" s="27"/>
      <c r="MUH21" s="27"/>
      <c r="MUI21" s="27"/>
      <c r="MUJ21" s="27"/>
      <c r="MUK21" s="27"/>
      <c r="MUL21" s="27"/>
      <c r="MUM21" s="27"/>
      <c r="MUN21" s="27"/>
      <c r="MUO21" s="27"/>
      <c r="MUP21" s="27"/>
      <c r="MUQ21" s="27"/>
      <c r="MUR21" s="27"/>
      <c r="MUS21" s="27"/>
      <c r="MUT21" s="27"/>
      <c r="MUU21" s="27"/>
      <c r="MUV21" s="27"/>
      <c r="MUW21" s="27"/>
      <c r="MUX21" s="27"/>
      <c r="MUY21" s="27"/>
      <c r="MUZ21" s="27"/>
      <c r="MVA21" s="27"/>
      <c r="MVB21" s="27"/>
      <c r="MVC21" s="27"/>
      <c r="MVD21" s="27"/>
      <c r="MVE21" s="27"/>
      <c r="MVF21" s="27"/>
      <c r="MVG21" s="27"/>
      <c r="MVH21" s="27"/>
      <c r="MVI21" s="27"/>
      <c r="MVJ21" s="27"/>
      <c r="MVK21" s="27"/>
      <c r="MVL21" s="27"/>
      <c r="MVM21" s="27"/>
      <c r="MVN21" s="27"/>
      <c r="MVO21" s="27"/>
      <c r="MVP21" s="27"/>
      <c r="MVQ21" s="27"/>
      <c r="MVR21" s="27"/>
      <c r="MVS21" s="27"/>
      <c r="MVT21" s="27"/>
      <c r="MVU21" s="27"/>
      <c r="MVV21" s="27"/>
      <c r="MVW21" s="27"/>
      <c r="MVX21" s="27"/>
      <c r="MVY21" s="27"/>
      <c r="MVZ21" s="27"/>
      <c r="MWA21" s="27"/>
      <c r="MWB21" s="27"/>
      <c r="MWC21" s="27"/>
      <c r="MWD21" s="27"/>
      <c r="MWE21" s="27"/>
      <c r="MWF21" s="27"/>
      <c r="MWG21" s="27"/>
      <c r="MWH21" s="27"/>
      <c r="MWI21" s="27"/>
      <c r="MWJ21" s="27"/>
      <c r="MWK21" s="27"/>
      <c r="MWL21" s="27"/>
      <c r="MWM21" s="27"/>
      <c r="MWN21" s="27"/>
      <c r="MWO21" s="27"/>
      <c r="MWP21" s="27"/>
      <c r="MWQ21" s="27"/>
      <c r="MWR21" s="27"/>
      <c r="MWS21" s="27"/>
      <c r="MWT21" s="27"/>
      <c r="MWU21" s="27"/>
      <c r="MWV21" s="27"/>
      <c r="MWW21" s="27"/>
      <c r="MWX21" s="27"/>
      <c r="MWY21" s="27"/>
      <c r="MWZ21" s="27"/>
      <c r="MXA21" s="27"/>
      <c r="MXB21" s="27"/>
      <c r="MXC21" s="27"/>
      <c r="MXD21" s="27"/>
      <c r="MXE21" s="27"/>
      <c r="MXF21" s="27"/>
      <c r="MXG21" s="27"/>
      <c r="MXH21" s="27"/>
      <c r="MXI21" s="27"/>
      <c r="MXJ21" s="27"/>
      <c r="MXK21" s="27"/>
      <c r="MXL21" s="27"/>
      <c r="MXM21" s="27"/>
      <c r="MXN21" s="27"/>
      <c r="MXO21" s="27"/>
      <c r="MXP21" s="27"/>
      <c r="MXQ21" s="27"/>
      <c r="MXR21" s="27"/>
      <c r="MXS21" s="27"/>
      <c r="MXT21" s="27"/>
      <c r="MXU21" s="27"/>
      <c r="MXV21" s="27"/>
      <c r="MXW21" s="27"/>
      <c r="MXX21" s="27"/>
      <c r="MXY21" s="27"/>
      <c r="MXZ21" s="27"/>
      <c r="MYA21" s="27"/>
      <c r="MYB21" s="27"/>
      <c r="MYC21" s="27"/>
      <c r="MYD21" s="27"/>
      <c r="MYE21" s="27"/>
      <c r="MYF21" s="27"/>
      <c r="MYG21" s="27"/>
      <c r="MYH21" s="27"/>
      <c r="MYI21" s="27"/>
      <c r="MYJ21" s="27"/>
      <c r="MYK21" s="27"/>
      <c r="MYL21" s="27"/>
      <c r="MYM21" s="27"/>
      <c r="MYN21" s="27"/>
      <c r="MYO21" s="27"/>
      <c r="MYP21" s="27"/>
      <c r="MYQ21" s="27"/>
      <c r="MYR21" s="27"/>
      <c r="MYS21" s="27"/>
      <c r="MYT21" s="27"/>
      <c r="MYU21" s="27"/>
      <c r="MYV21" s="27"/>
      <c r="MYW21" s="27"/>
      <c r="MYX21" s="27"/>
      <c r="MYY21" s="27"/>
      <c r="MYZ21" s="27"/>
      <c r="MZA21" s="27"/>
      <c r="MZB21" s="27"/>
      <c r="MZC21" s="27"/>
      <c r="MZD21" s="27"/>
      <c r="MZE21" s="27"/>
      <c r="MZF21" s="27"/>
      <c r="MZG21" s="27"/>
      <c r="MZH21" s="27"/>
      <c r="MZI21" s="27"/>
      <c r="MZJ21" s="27"/>
      <c r="MZK21" s="27"/>
      <c r="MZL21" s="27"/>
      <c r="MZM21" s="27"/>
      <c r="MZN21" s="27"/>
      <c r="MZO21" s="27"/>
      <c r="MZP21" s="27"/>
      <c r="MZQ21" s="27"/>
      <c r="MZR21" s="27"/>
      <c r="MZS21" s="27"/>
      <c r="MZT21" s="27"/>
      <c r="MZU21" s="27"/>
      <c r="MZV21" s="27"/>
      <c r="MZW21" s="27"/>
      <c r="MZX21" s="27"/>
      <c r="MZY21" s="27"/>
      <c r="MZZ21" s="27"/>
      <c r="NAA21" s="27"/>
      <c r="NAB21" s="27"/>
      <c r="NAC21" s="27"/>
      <c r="NAD21" s="27"/>
      <c r="NAE21" s="27"/>
      <c r="NAF21" s="27"/>
      <c r="NAG21" s="27"/>
      <c r="NAH21" s="27"/>
      <c r="NAI21" s="27"/>
      <c r="NAJ21" s="27"/>
      <c r="NAK21" s="27"/>
      <c r="NAL21" s="27"/>
      <c r="NAM21" s="27"/>
      <c r="NAN21" s="27"/>
      <c r="NAO21" s="27"/>
      <c r="NAP21" s="27"/>
      <c r="NAQ21" s="27"/>
      <c r="NAR21" s="27"/>
      <c r="NAS21" s="27"/>
      <c r="NAT21" s="27"/>
      <c r="NAU21" s="27"/>
      <c r="NAV21" s="27"/>
      <c r="NAW21" s="27"/>
      <c r="NAX21" s="27"/>
      <c r="NAY21" s="27"/>
      <c r="NAZ21" s="27"/>
      <c r="NBA21" s="27"/>
      <c r="NBB21" s="27"/>
      <c r="NBC21" s="27"/>
      <c r="NBD21" s="27"/>
      <c r="NBE21" s="27"/>
      <c r="NBF21" s="27"/>
      <c r="NBG21" s="27"/>
      <c r="NBH21" s="27"/>
      <c r="NBI21" s="27"/>
      <c r="NBJ21" s="27"/>
      <c r="NBK21" s="27"/>
      <c r="NBL21" s="27"/>
      <c r="NBM21" s="27"/>
      <c r="NBN21" s="27"/>
      <c r="NBO21" s="27"/>
      <c r="NBP21" s="27"/>
      <c r="NBQ21" s="27"/>
      <c r="NBR21" s="27"/>
      <c r="NBS21" s="27"/>
      <c r="NBT21" s="27"/>
      <c r="NBU21" s="27"/>
      <c r="NBV21" s="27"/>
      <c r="NBW21" s="27"/>
      <c r="NBX21" s="27"/>
      <c r="NBY21" s="27"/>
      <c r="NBZ21" s="27"/>
      <c r="NCA21" s="27"/>
      <c r="NCB21" s="27"/>
      <c r="NCC21" s="27"/>
      <c r="NCD21" s="27"/>
      <c r="NCE21" s="27"/>
      <c r="NCF21" s="27"/>
      <c r="NCG21" s="27"/>
      <c r="NCH21" s="27"/>
      <c r="NCI21" s="27"/>
      <c r="NCJ21" s="27"/>
      <c r="NCK21" s="27"/>
      <c r="NCL21" s="27"/>
      <c r="NCM21" s="27"/>
      <c r="NCN21" s="27"/>
      <c r="NCO21" s="27"/>
      <c r="NCP21" s="27"/>
      <c r="NCQ21" s="27"/>
      <c r="NCR21" s="27"/>
      <c r="NCS21" s="27"/>
      <c r="NCT21" s="27"/>
      <c r="NCU21" s="27"/>
      <c r="NCV21" s="27"/>
      <c r="NCW21" s="27"/>
      <c r="NCX21" s="27"/>
      <c r="NCY21" s="27"/>
      <c r="NCZ21" s="27"/>
      <c r="NDA21" s="27"/>
      <c r="NDB21" s="27"/>
      <c r="NDC21" s="27"/>
      <c r="NDD21" s="27"/>
      <c r="NDE21" s="27"/>
      <c r="NDF21" s="27"/>
      <c r="NDG21" s="27"/>
      <c r="NDH21" s="27"/>
      <c r="NDI21" s="27"/>
      <c r="NDJ21" s="27"/>
      <c r="NDK21" s="27"/>
      <c r="NDL21" s="27"/>
      <c r="NDM21" s="27"/>
      <c r="NDN21" s="27"/>
      <c r="NDO21" s="27"/>
      <c r="NDP21" s="27"/>
      <c r="NDQ21" s="27"/>
      <c r="NDR21" s="27"/>
      <c r="NDS21" s="27"/>
      <c r="NDT21" s="27"/>
      <c r="NDU21" s="27"/>
      <c r="NDV21" s="27"/>
      <c r="NDW21" s="27"/>
      <c r="NDX21" s="27"/>
      <c r="NDY21" s="27"/>
      <c r="NDZ21" s="27"/>
      <c r="NEA21" s="27"/>
      <c r="NEB21" s="27"/>
      <c r="NEC21" s="27"/>
      <c r="NED21" s="27"/>
      <c r="NEE21" s="27"/>
      <c r="NEF21" s="27"/>
      <c r="NEG21" s="27"/>
      <c r="NEH21" s="27"/>
      <c r="NEI21" s="27"/>
      <c r="NEJ21" s="27"/>
      <c r="NEK21" s="27"/>
      <c r="NEL21" s="27"/>
      <c r="NEM21" s="27"/>
      <c r="NEN21" s="27"/>
      <c r="NEO21" s="27"/>
      <c r="NEP21" s="27"/>
      <c r="NEQ21" s="27"/>
      <c r="NER21" s="27"/>
      <c r="NES21" s="27"/>
      <c r="NET21" s="27"/>
      <c r="NEU21" s="27"/>
      <c r="NEV21" s="27"/>
      <c r="NEW21" s="27"/>
      <c r="NEX21" s="27"/>
      <c r="NEY21" s="27"/>
      <c r="NEZ21" s="27"/>
      <c r="NFA21" s="27"/>
      <c r="NFB21" s="27"/>
      <c r="NFC21" s="27"/>
      <c r="NFD21" s="27"/>
      <c r="NFE21" s="27"/>
      <c r="NFF21" s="27"/>
      <c r="NFG21" s="27"/>
      <c r="NFH21" s="27"/>
      <c r="NFI21" s="27"/>
      <c r="NFJ21" s="27"/>
      <c r="NFK21" s="27"/>
      <c r="NFL21" s="27"/>
      <c r="NFM21" s="27"/>
      <c r="NFN21" s="27"/>
      <c r="NFO21" s="27"/>
      <c r="NFP21" s="27"/>
      <c r="NFQ21" s="27"/>
      <c r="NFR21" s="27"/>
      <c r="NFS21" s="27"/>
      <c r="NFT21" s="27"/>
      <c r="NFU21" s="27"/>
      <c r="NFV21" s="27"/>
      <c r="NFW21" s="27"/>
      <c r="NFX21" s="27"/>
      <c r="NFY21" s="27"/>
      <c r="NFZ21" s="27"/>
      <c r="NGA21" s="27"/>
      <c r="NGB21" s="27"/>
      <c r="NGC21" s="27"/>
      <c r="NGD21" s="27"/>
      <c r="NGE21" s="27"/>
      <c r="NGF21" s="27"/>
      <c r="NGG21" s="27"/>
      <c r="NGH21" s="27"/>
      <c r="NGI21" s="27"/>
      <c r="NGJ21" s="27"/>
      <c r="NGK21" s="27"/>
      <c r="NGL21" s="27"/>
      <c r="NGM21" s="27"/>
      <c r="NGN21" s="27"/>
      <c r="NGO21" s="27"/>
      <c r="NGP21" s="27"/>
      <c r="NGQ21" s="27"/>
      <c r="NGR21" s="27"/>
      <c r="NGS21" s="27"/>
      <c r="NGT21" s="27"/>
      <c r="NGU21" s="27"/>
      <c r="NGV21" s="27"/>
      <c r="NGW21" s="27"/>
      <c r="NGX21" s="27"/>
      <c r="NGY21" s="27"/>
      <c r="NGZ21" s="27"/>
      <c r="NHA21" s="27"/>
      <c r="NHB21" s="27"/>
      <c r="NHC21" s="27"/>
      <c r="NHD21" s="27"/>
      <c r="NHE21" s="27"/>
      <c r="NHF21" s="27"/>
      <c r="NHG21" s="27"/>
      <c r="NHH21" s="27"/>
      <c r="NHI21" s="27"/>
      <c r="NHJ21" s="27"/>
      <c r="NHK21" s="27"/>
      <c r="NHL21" s="27"/>
      <c r="NHM21" s="27"/>
      <c r="NHN21" s="27"/>
      <c r="NHO21" s="27"/>
      <c r="NHP21" s="27"/>
      <c r="NHQ21" s="27"/>
      <c r="NHR21" s="27"/>
      <c r="NHS21" s="27"/>
      <c r="NHT21" s="27"/>
      <c r="NHU21" s="27"/>
      <c r="NHV21" s="27"/>
      <c r="NHW21" s="27"/>
      <c r="NHX21" s="27"/>
      <c r="NHY21" s="27"/>
      <c r="NHZ21" s="27"/>
      <c r="NIA21" s="27"/>
      <c r="NIB21" s="27"/>
      <c r="NIC21" s="27"/>
      <c r="NID21" s="27"/>
      <c r="NIE21" s="27"/>
      <c r="NIF21" s="27"/>
      <c r="NIG21" s="27"/>
      <c r="NIH21" s="27"/>
      <c r="NII21" s="27"/>
      <c r="NIJ21" s="27"/>
      <c r="NIK21" s="27"/>
      <c r="NIL21" s="27"/>
      <c r="NIM21" s="27"/>
      <c r="NIN21" s="27"/>
      <c r="NIO21" s="27"/>
      <c r="NIP21" s="27"/>
      <c r="NIQ21" s="27"/>
      <c r="NIR21" s="27"/>
      <c r="NIS21" s="27"/>
      <c r="NIT21" s="27"/>
      <c r="NIU21" s="27"/>
      <c r="NIV21" s="27"/>
      <c r="NIW21" s="27"/>
      <c r="NIX21" s="27"/>
      <c r="NIY21" s="27"/>
      <c r="NIZ21" s="27"/>
      <c r="NJA21" s="27"/>
      <c r="NJB21" s="27"/>
      <c r="NJC21" s="27"/>
      <c r="NJD21" s="27"/>
      <c r="NJE21" s="27"/>
      <c r="NJF21" s="27"/>
      <c r="NJG21" s="27"/>
      <c r="NJH21" s="27"/>
      <c r="NJI21" s="27"/>
      <c r="NJJ21" s="27"/>
      <c r="NJK21" s="27"/>
      <c r="NJL21" s="27"/>
      <c r="NJM21" s="27"/>
      <c r="NJN21" s="27"/>
      <c r="NJO21" s="27"/>
      <c r="NJP21" s="27"/>
      <c r="NJQ21" s="27"/>
      <c r="NJR21" s="27"/>
      <c r="NJS21" s="27"/>
      <c r="NJT21" s="27"/>
      <c r="NJU21" s="27"/>
      <c r="NJV21" s="27"/>
      <c r="NJW21" s="27"/>
      <c r="NJX21" s="27"/>
      <c r="NJY21" s="27"/>
      <c r="NJZ21" s="27"/>
      <c r="NKA21" s="27"/>
      <c r="NKB21" s="27"/>
      <c r="NKC21" s="27"/>
      <c r="NKD21" s="27"/>
      <c r="NKE21" s="27"/>
      <c r="NKF21" s="27"/>
      <c r="NKG21" s="27"/>
      <c r="NKH21" s="27"/>
      <c r="NKI21" s="27"/>
      <c r="NKJ21" s="27"/>
      <c r="NKK21" s="27"/>
      <c r="NKL21" s="27"/>
      <c r="NKM21" s="27"/>
      <c r="NKN21" s="27"/>
      <c r="NKO21" s="27"/>
      <c r="NKP21" s="27"/>
      <c r="NKQ21" s="27"/>
      <c r="NKR21" s="27"/>
      <c r="NKS21" s="27"/>
      <c r="NKT21" s="27"/>
      <c r="NKU21" s="27"/>
      <c r="NKV21" s="27"/>
      <c r="NKW21" s="27"/>
      <c r="NKX21" s="27"/>
      <c r="NKY21" s="27"/>
      <c r="NKZ21" s="27"/>
      <c r="NLA21" s="27"/>
      <c r="NLB21" s="27"/>
      <c r="NLC21" s="27"/>
      <c r="NLD21" s="27"/>
      <c r="NLE21" s="27"/>
      <c r="NLF21" s="27"/>
      <c r="NLG21" s="27"/>
      <c r="NLH21" s="27"/>
      <c r="NLI21" s="27"/>
      <c r="NLJ21" s="27"/>
      <c r="NLK21" s="27"/>
      <c r="NLL21" s="27"/>
      <c r="NLM21" s="27"/>
      <c r="NLN21" s="27"/>
      <c r="NLO21" s="27"/>
      <c r="NLP21" s="27"/>
      <c r="NLQ21" s="27"/>
      <c r="NLR21" s="27"/>
      <c r="NLS21" s="27"/>
      <c r="NLT21" s="27"/>
      <c r="NLU21" s="27"/>
      <c r="NLV21" s="27"/>
      <c r="NLW21" s="27"/>
      <c r="NLX21" s="27"/>
      <c r="NLY21" s="27"/>
      <c r="NLZ21" s="27"/>
      <c r="NMA21" s="27"/>
      <c r="NMB21" s="27"/>
      <c r="NMC21" s="27"/>
      <c r="NMD21" s="27"/>
      <c r="NME21" s="27"/>
      <c r="NMF21" s="27"/>
      <c r="NMG21" s="27"/>
      <c r="NMH21" s="27"/>
      <c r="NMI21" s="27"/>
      <c r="NMJ21" s="27"/>
      <c r="NMK21" s="27"/>
      <c r="NML21" s="27"/>
      <c r="NMM21" s="27"/>
      <c r="NMN21" s="27"/>
      <c r="NMO21" s="27"/>
      <c r="NMP21" s="27"/>
      <c r="NMQ21" s="27"/>
      <c r="NMR21" s="27"/>
      <c r="NMS21" s="27"/>
      <c r="NMT21" s="27"/>
      <c r="NMU21" s="27"/>
      <c r="NMV21" s="27"/>
      <c r="NMW21" s="27"/>
      <c r="NMX21" s="27"/>
      <c r="NMY21" s="27"/>
      <c r="NMZ21" s="27"/>
      <c r="NNA21" s="27"/>
      <c r="NNB21" s="27"/>
      <c r="NNC21" s="27"/>
      <c r="NND21" s="27"/>
      <c r="NNE21" s="27"/>
      <c r="NNF21" s="27"/>
      <c r="NNG21" s="27"/>
      <c r="NNH21" s="27"/>
      <c r="NNI21" s="27"/>
      <c r="NNJ21" s="27"/>
      <c r="NNK21" s="27"/>
      <c r="NNL21" s="27"/>
      <c r="NNM21" s="27"/>
      <c r="NNN21" s="27"/>
      <c r="NNO21" s="27"/>
      <c r="NNP21" s="27"/>
      <c r="NNQ21" s="27"/>
      <c r="NNR21" s="27"/>
      <c r="NNS21" s="27"/>
      <c r="NNT21" s="27"/>
      <c r="NNU21" s="27"/>
      <c r="NNV21" s="27"/>
      <c r="NNW21" s="27"/>
      <c r="NNX21" s="27"/>
      <c r="NNY21" s="27"/>
      <c r="NNZ21" s="27"/>
      <c r="NOA21" s="27"/>
      <c r="NOB21" s="27"/>
      <c r="NOC21" s="27"/>
      <c r="NOD21" s="27"/>
      <c r="NOE21" s="27"/>
      <c r="NOF21" s="27"/>
      <c r="NOG21" s="27"/>
      <c r="NOH21" s="27"/>
      <c r="NOI21" s="27"/>
      <c r="NOJ21" s="27"/>
      <c r="NOK21" s="27"/>
      <c r="NOL21" s="27"/>
      <c r="NOM21" s="27"/>
      <c r="NON21" s="27"/>
      <c r="NOO21" s="27"/>
      <c r="NOP21" s="27"/>
      <c r="NOQ21" s="27"/>
      <c r="NOR21" s="27"/>
      <c r="NOS21" s="27"/>
      <c r="NOT21" s="27"/>
      <c r="NOU21" s="27"/>
      <c r="NOV21" s="27"/>
      <c r="NOW21" s="27"/>
      <c r="NOX21" s="27"/>
      <c r="NOY21" s="27"/>
      <c r="NOZ21" s="27"/>
      <c r="NPA21" s="27"/>
      <c r="NPB21" s="27"/>
      <c r="NPC21" s="27"/>
      <c r="NPD21" s="27"/>
      <c r="NPE21" s="27"/>
      <c r="NPF21" s="27"/>
      <c r="NPG21" s="27"/>
      <c r="NPH21" s="27"/>
      <c r="NPI21" s="27"/>
      <c r="NPJ21" s="27"/>
      <c r="NPK21" s="27"/>
      <c r="NPL21" s="27"/>
      <c r="NPM21" s="27"/>
      <c r="NPN21" s="27"/>
      <c r="NPO21" s="27"/>
      <c r="NPP21" s="27"/>
      <c r="NPQ21" s="27"/>
      <c r="NPR21" s="27"/>
      <c r="NPS21" s="27"/>
      <c r="NPT21" s="27"/>
      <c r="NPU21" s="27"/>
      <c r="NPV21" s="27"/>
      <c r="NPW21" s="27"/>
      <c r="NPX21" s="27"/>
      <c r="NPY21" s="27"/>
      <c r="NPZ21" s="27"/>
      <c r="NQA21" s="27"/>
      <c r="NQB21" s="27"/>
      <c r="NQC21" s="27"/>
      <c r="NQD21" s="27"/>
      <c r="NQE21" s="27"/>
      <c r="NQF21" s="27"/>
      <c r="NQG21" s="27"/>
      <c r="NQH21" s="27"/>
      <c r="NQI21" s="27"/>
      <c r="NQJ21" s="27"/>
      <c r="NQK21" s="27"/>
      <c r="NQL21" s="27"/>
      <c r="NQM21" s="27"/>
      <c r="NQN21" s="27"/>
      <c r="NQO21" s="27"/>
      <c r="NQP21" s="27"/>
      <c r="NQQ21" s="27"/>
      <c r="NQR21" s="27"/>
      <c r="NQS21" s="27"/>
      <c r="NQT21" s="27"/>
      <c r="NQU21" s="27"/>
      <c r="NQV21" s="27"/>
      <c r="NQW21" s="27"/>
      <c r="NQX21" s="27"/>
      <c r="NQY21" s="27"/>
      <c r="NQZ21" s="27"/>
      <c r="NRA21" s="27"/>
      <c r="NRB21" s="27"/>
      <c r="NRC21" s="27"/>
      <c r="NRD21" s="27"/>
      <c r="NRE21" s="27"/>
      <c r="NRF21" s="27"/>
      <c r="NRG21" s="27"/>
      <c r="NRH21" s="27"/>
      <c r="NRI21" s="27"/>
      <c r="NRJ21" s="27"/>
      <c r="NRK21" s="27"/>
      <c r="NRL21" s="27"/>
      <c r="NRM21" s="27"/>
      <c r="NRN21" s="27"/>
      <c r="NRO21" s="27"/>
      <c r="NRP21" s="27"/>
      <c r="NRQ21" s="27"/>
      <c r="NRR21" s="27"/>
      <c r="NRS21" s="27"/>
      <c r="NRT21" s="27"/>
      <c r="NRU21" s="27"/>
      <c r="NRV21" s="27"/>
      <c r="NRW21" s="27"/>
      <c r="NRX21" s="27"/>
      <c r="NRY21" s="27"/>
      <c r="NRZ21" s="27"/>
      <c r="NSA21" s="27"/>
      <c r="NSB21" s="27"/>
      <c r="NSC21" s="27"/>
      <c r="NSD21" s="27"/>
      <c r="NSE21" s="27"/>
      <c r="NSF21" s="27"/>
      <c r="NSG21" s="27"/>
      <c r="NSH21" s="27"/>
      <c r="NSI21" s="27"/>
      <c r="NSJ21" s="27"/>
      <c r="NSK21" s="27"/>
      <c r="NSL21" s="27"/>
      <c r="NSM21" s="27"/>
      <c r="NSN21" s="27"/>
      <c r="NSO21" s="27"/>
      <c r="NSP21" s="27"/>
      <c r="NSQ21" s="27"/>
      <c r="NSR21" s="27"/>
      <c r="NSS21" s="27"/>
      <c r="NST21" s="27"/>
      <c r="NSU21" s="27"/>
      <c r="NSV21" s="27"/>
      <c r="NSW21" s="27"/>
      <c r="NSX21" s="27"/>
      <c r="NSY21" s="27"/>
      <c r="NSZ21" s="27"/>
      <c r="NTA21" s="27"/>
      <c r="NTB21" s="27"/>
      <c r="NTC21" s="27"/>
      <c r="NTD21" s="27"/>
      <c r="NTE21" s="27"/>
      <c r="NTF21" s="27"/>
      <c r="NTG21" s="27"/>
      <c r="NTH21" s="27"/>
      <c r="NTI21" s="27"/>
      <c r="NTJ21" s="27"/>
      <c r="NTK21" s="27"/>
      <c r="NTL21" s="27"/>
      <c r="NTM21" s="27"/>
      <c r="NTN21" s="27"/>
      <c r="NTO21" s="27"/>
      <c r="NTP21" s="27"/>
      <c r="NTQ21" s="27"/>
      <c r="NTR21" s="27"/>
      <c r="NTS21" s="27"/>
      <c r="NTT21" s="27"/>
      <c r="NTU21" s="27"/>
      <c r="NTV21" s="27"/>
      <c r="NTW21" s="27"/>
      <c r="NTX21" s="27"/>
      <c r="NTY21" s="27"/>
      <c r="NTZ21" s="27"/>
      <c r="NUA21" s="27"/>
      <c r="NUB21" s="27"/>
      <c r="NUC21" s="27"/>
      <c r="NUD21" s="27"/>
      <c r="NUE21" s="27"/>
      <c r="NUF21" s="27"/>
      <c r="NUG21" s="27"/>
      <c r="NUH21" s="27"/>
      <c r="NUI21" s="27"/>
      <c r="NUJ21" s="27"/>
      <c r="NUK21" s="27"/>
      <c r="NUL21" s="27"/>
      <c r="NUM21" s="27"/>
      <c r="NUN21" s="27"/>
      <c r="NUO21" s="27"/>
      <c r="NUP21" s="27"/>
      <c r="NUQ21" s="27"/>
      <c r="NUR21" s="27"/>
      <c r="NUS21" s="27"/>
      <c r="NUT21" s="27"/>
      <c r="NUU21" s="27"/>
      <c r="NUV21" s="27"/>
      <c r="NUW21" s="27"/>
      <c r="NUX21" s="27"/>
      <c r="NUY21" s="27"/>
      <c r="NUZ21" s="27"/>
      <c r="NVA21" s="27"/>
      <c r="NVB21" s="27"/>
      <c r="NVC21" s="27"/>
      <c r="NVD21" s="27"/>
      <c r="NVE21" s="27"/>
      <c r="NVF21" s="27"/>
      <c r="NVG21" s="27"/>
      <c r="NVH21" s="27"/>
      <c r="NVI21" s="27"/>
      <c r="NVJ21" s="27"/>
      <c r="NVK21" s="27"/>
      <c r="NVL21" s="27"/>
      <c r="NVM21" s="27"/>
      <c r="NVN21" s="27"/>
      <c r="NVO21" s="27"/>
      <c r="NVP21" s="27"/>
      <c r="NVQ21" s="27"/>
      <c r="NVR21" s="27"/>
      <c r="NVS21" s="27"/>
      <c r="NVT21" s="27"/>
      <c r="NVU21" s="27"/>
      <c r="NVV21" s="27"/>
      <c r="NVW21" s="27"/>
      <c r="NVX21" s="27"/>
      <c r="NVY21" s="27"/>
      <c r="NVZ21" s="27"/>
      <c r="NWA21" s="27"/>
      <c r="NWB21" s="27"/>
      <c r="NWC21" s="27"/>
      <c r="NWD21" s="27"/>
      <c r="NWE21" s="27"/>
      <c r="NWF21" s="27"/>
      <c r="NWG21" s="27"/>
      <c r="NWH21" s="27"/>
      <c r="NWI21" s="27"/>
      <c r="NWJ21" s="27"/>
      <c r="NWK21" s="27"/>
      <c r="NWL21" s="27"/>
      <c r="NWM21" s="27"/>
      <c r="NWN21" s="27"/>
      <c r="NWO21" s="27"/>
      <c r="NWP21" s="27"/>
      <c r="NWQ21" s="27"/>
      <c r="NWR21" s="27"/>
      <c r="NWS21" s="27"/>
      <c r="NWT21" s="27"/>
      <c r="NWU21" s="27"/>
      <c r="NWV21" s="27"/>
      <c r="NWW21" s="27"/>
      <c r="NWX21" s="27"/>
      <c r="NWY21" s="27"/>
      <c r="NWZ21" s="27"/>
      <c r="NXA21" s="27"/>
      <c r="NXB21" s="27"/>
      <c r="NXC21" s="27"/>
      <c r="NXD21" s="27"/>
      <c r="NXE21" s="27"/>
      <c r="NXF21" s="27"/>
      <c r="NXG21" s="27"/>
      <c r="NXH21" s="27"/>
      <c r="NXI21" s="27"/>
      <c r="NXJ21" s="27"/>
      <c r="NXK21" s="27"/>
      <c r="NXL21" s="27"/>
      <c r="NXM21" s="27"/>
      <c r="NXN21" s="27"/>
      <c r="NXO21" s="27"/>
      <c r="NXP21" s="27"/>
      <c r="NXQ21" s="27"/>
      <c r="NXR21" s="27"/>
      <c r="NXS21" s="27"/>
      <c r="NXT21" s="27"/>
      <c r="NXU21" s="27"/>
      <c r="NXV21" s="27"/>
      <c r="NXW21" s="27"/>
      <c r="NXX21" s="27"/>
      <c r="NXY21" s="27"/>
      <c r="NXZ21" s="27"/>
      <c r="NYA21" s="27"/>
      <c r="NYB21" s="27"/>
      <c r="NYC21" s="27"/>
      <c r="NYD21" s="27"/>
      <c r="NYE21" s="27"/>
      <c r="NYF21" s="27"/>
      <c r="NYG21" s="27"/>
      <c r="NYH21" s="27"/>
      <c r="NYI21" s="27"/>
      <c r="NYJ21" s="27"/>
      <c r="NYK21" s="27"/>
      <c r="NYL21" s="27"/>
      <c r="NYM21" s="27"/>
      <c r="NYN21" s="27"/>
      <c r="NYO21" s="27"/>
      <c r="NYP21" s="27"/>
      <c r="NYQ21" s="27"/>
      <c r="NYR21" s="27"/>
      <c r="NYS21" s="27"/>
      <c r="NYT21" s="27"/>
      <c r="NYU21" s="27"/>
      <c r="NYV21" s="27"/>
      <c r="NYW21" s="27"/>
      <c r="NYX21" s="27"/>
      <c r="NYY21" s="27"/>
      <c r="NYZ21" s="27"/>
      <c r="NZA21" s="27"/>
      <c r="NZB21" s="27"/>
      <c r="NZC21" s="27"/>
      <c r="NZD21" s="27"/>
      <c r="NZE21" s="27"/>
      <c r="NZF21" s="27"/>
      <c r="NZG21" s="27"/>
      <c r="NZH21" s="27"/>
      <c r="NZI21" s="27"/>
      <c r="NZJ21" s="27"/>
      <c r="NZK21" s="27"/>
      <c r="NZL21" s="27"/>
      <c r="NZM21" s="27"/>
      <c r="NZN21" s="27"/>
      <c r="NZO21" s="27"/>
      <c r="NZP21" s="27"/>
      <c r="NZQ21" s="27"/>
      <c r="NZR21" s="27"/>
      <c r="NZS21" s="27"/>
      <c r="NZT21" s="27"/>
      <c r="NZU21" s="27"/>
      <c r="NZV21" s="27"/>
      <c r="NZW21" s="27"/>
      <c r="NZX21" s="27"/>
      <c r="NZY21" s="27"/>
      <c r="NZZ21" s="27"/>
      <c r="OAA21" s="27"/>
      <c r="OAB21" s="27"/>
      <c r="OAC21" s="27"/>
      <c r="OAD21" s="27"/>
      <c r="OAE21" s="27"/>
      <c r="OAF21" s="27"/>
      <c r="OAG21" s="27"/>
      <c r="OAH21" s="27"/>
      <c r="OAI21" s="27"/>
      <c r="OAJ21" s="27"/>
      <c r="OAK21" s="27"/>
      <c r="OAL21" s="27"/>
      <c r="OAM21" s="27"/>
      <c r="OAN21" s="27"/>
      <c r="OAO21" s="27"/>
      <c r="OAP21" s="27"/>
      <c r="OAQ21" s="27"/>
      <c r="OAR21" s="27"/>
      <c r="OAS21" s="27"/>
      <c r="OAT21" s="27"/>
      <c r="OAU21" s="27"/>
      <c r="OAV21" s="27"/>
      <c r="OAW21" s="27"/>
      <c r="OAX21" s="27"/>
      <c r="OAY21" s="27"/>
      <c r="OAZ21" s="27"/>
      <c r="OBA21" s="27"/>
      <c r="OBB21" s="27"/>
      <c r="OBC21" s="27"/>
      <c r="OBD21" s="27"/>
      <c r="OBE21" s="27"/>
      <c r="OBF21" s="27"/>
      <c r="OBG21" s="27"/>
      <c r="OBH21" s="27"/>
      <c r="OBI21" s="27"/>
      <c r="OBJ21" s="27"/>
      <c r="OBK21" s="27"/>
      <c r="OBL21" s="27"/>
      <c r="OBM21" s="27"/>
      <c r="OBN21" s="27"/>
      <c r="OBO21" s="27"/>
      <c r="OBP21" s="27"/>
      <c r="OBQ21" s="27"/>
      <c r="OBR21" s="27"/>
      <c r="OBS21" s="27"/>
      <c r="OBT21" s="27"/>
      <c r="OBU21" s="27"/>
      <c r="OBV21" s="27"/>
      <c r="OBW21" s="27"/>
      <c r="OBX21" s="27"/>
      <c r="OBY21" s="27"/>
      <c r="OBZ21" s="27"/>
      <c r="OCA21" s="27"/>
      <c r="OCB21" s="27"/>
      <c r="OCC21" s="27"/>
      <c r="OCD21" s="27"/>
      <c r="OCE21" s="27"/>
      <c r="OCF21" s="27"/>
      <c r="OCG21" s="27"/>
      <c r="OCH21" s="27"/>
      <c r="OCI21" s="27"/>
      <c r="OCJ21" s="27"/>
      <c r="OCK21" s="27"/>
      <c r="OCL21" s="27"/>
      <c r="OCM21" s="27"/>
      <c r="OCN21" s="27"/>
      <c r="OCO21" s="27"/>
      <c r="OCP21" s="27"/>
      <c r="OCQ21" s="27"/>
      <c r="OCR21" s="27"/>
      <c r="OCS21" s="27"/>
      <c r="OCT21" s="27"/>
      <c r="OCU21" s="27"/>
      <c r="OCV21" s="27"/>
      <c r="OCW21" s="27"/>
      <c r="OCX21" s="27"/>
      <c r="OCY21" s="27"/>
      <c r="OCZ21" s="27"/>
      <c r="ODA21" s="27"/>
      <c r="ODB21" s="27"/>
      <c r="ODC21" s="27"/>
      <c r="ODD21" s="27"/>
      <c r="ODE21" s="27"/>
      <c r="ODF21" s="27"/>
      <c r="ODG21" s="27"/>
      <c r="ODH21" s="27"/>
      <c r="ODI21" s="27"/>
      <c r="ODJ21" s="27"/>
      <c r="ODK21" s="27"/>
      <c r="ODL21" s="27"/>
      <c r="ODM21" s="27"/>
      <c r="ODN21" s="27"/>
      <c r="ODO21" s="27"/>
      <c r="ODP21" s="27"/>
      <c r="ODQ21" s="27"/>
      <c r="ODR21" s="27"/>
      <c r="ODS21" s="27"/>
      <c r="ODT21" s="27"/>
      <c r="ODU21" s="27"/>
      <c r="ODV21" s="27"/>
      <c r="ODW21" s="27"/>
      <c r="ODX21" s="27"/>
      <c r="ODY21" s="27"/>
      <c r="ODZ21" s="27"/>
      <c r="OEA21" s="27"/>
      <c r="OEB21" s="27"/>
      <c r="OEC21" s="27"/>
      <c r="OED21" s="27"/>
      <c r="OEE21" s="27"/>
      <c r="OEF21" s="27"/>
      <c r="OEG21" s="27"/>
      <c r="OEH21" s="27"/>
      <c r="OEI21" s="27"/>
      <c r="OEJ21" s="27"/>
      <c r="OEK21" s="27"/>
      <c r="OEL21" s="27"/>
      <c r="OEM21" s="27"/>
      <c r="OEN21" s="27"/>
      <c r="OEO21" s="27"/>
      <c r="OEP21" s="27"/>
      <c r="OEQ21" s="27"/>
      <c r="OER21" s="27"/>
      <c r="OES21" s="27"/>
      <c r="OET21" s="27"/>
      <c r="OEU21" s="27"/>
      <c r="OEV21" s="27"/>
      <c r="OEW21" s="27"/>
      <c r="OEX21" s="27"/>
      <c r="OEY21" s="27"/>
      <c r="OEZ21" s="27"/>
      <c r="OFA21" s="27"/>
      <c r="OFB21" s="27"/>
      <c r="OFC21" s="27"/>
      <c r="OFD21" s="27"/>
      <c r="OFE21" s="27"/>
      <c r="OFF21" s="27"/>
      <c r="OFG21" s="27"/>
      <c r="OFH21" s="27"/>
      <c r="OFI21" s="27"/>
      <c r="OFJ21" s="27"/>
      <c r="OFK21" s="27"/>
      <c r="OFL21" s="27"/>
      <c r="OFM21" s="27"/>
      <c r="OFN21" s="27"/>
      <c r="OFO21" s="27"/>
      <c r="OFP21" s="27"/>
      <c r="OFQ21" s="27"/>
      <c r="OFR21" s="27"/>
      <c r="OFS21" s="27"/>
      <c r="OFT21" s="27"/>
      <c r="OFU21" s="27"/>
      <c r="OFV21" s="27"/>
      <c r="OFW21" s="27"/>
      <c r="OFX21" s="27"/>
      <c r="OFY21" s="27"/>
      <c r="OFZ21" s="27"/>
      <c r="OGA21" s="27"/>
      <c r="OGB21" s="27"/>
      <c r="OGC21" s="27"/>
      <c r="OGD21" s="27"/>
      <c r="OGE21" s="27"/>
      <c r="OGF21" s="27"/>
      <c r="OGG21" s="27"/>
      <c r="OGH21" s="27"/>
      <c r="OGI21" s="27"/>
      <c r="OGJ21" s="27"/>
      <c r="OGK21" s="27"/>
      <c r="OGL21" s="27"/>
      <c r="OGM21" s="27"/>
      <c r="OGN21" s="27"/>
      <c r="OGO21" s="27"/>
      <c r="OGP21" s="27"/>
      <c r="OGQ21" s="27"/>
      <c r="OGR21" s="27"/>
      <c r="OGS21" s="27"/>
      <c r="OGT21" s="27"/>
      <c r="OGU21" s="27"/>
      <c r="OGV21" s="27"/>
      <c r="OGW21" s="27"/>
      <c r="OGX21" s="27"/>
      <c r="OGY21" s="27"/>
      <c r="OGZ21" s="27"/>
      <c r="OHA21" s="27"/>
      <c r="OHB21" s="27"/>
      <c r="OHC21" s="27"/>
      <c r="OHD21" s="27"/>
      <c r="OHE21" s="27"/>
      <c r="OHF21" s="27"/>
      <c r="OHG21" s="27"/>
      <c r="OHH21" s="27"/>
      <c r="OHI21" s="27"/>
      <c r="OHJ21" s="27"/>
      <c r="OHK21" s="27"/>
      <c r="OHL21" s="27"/>
      <c r="OHM21" s="27"/>
      <c r="OHN21" s="27"/>
      <c r="OHO21" s="27"/>
      <c r="OHP21" s="27"/>
      <c r="OHQ21" s="27"/>
      <c r="OHR21" s="27"/>
      <c r="OHS21" s="27"/>
      <c r="OHT21" s="27"/>
      <c r="OHU21" s="27"/>
      <c r="OHV21" s="27"/>
      <c r="OHW21" s="27"/>
      <c r="OHX21" s="27"/>
      <c r="OHY21" s="27"/>
      <c r="OHZ21" s="27"/>
      <c r="OIA21" s="27"/>
      <c r="OIB21" s="27"/>
      <c r="OIC21" s="27"/>
      <c r="OID21" s="27"/>
      <c r="OIE21" s="27"/>
      <c r="OIF21" s="27"/>
      <c r="OIG21" s="27"/>
      <c r="OIH21" s="27"/>
      <c r="OII21" s="27"/>
      <c r="OIJ21" s="27"/>
      <c r="OIK21" s="27"/>
      <c r="OIL21" s="27"/>
      <c r="OIM21" s="27"/>
      <c r="OIN21" s="27"/>
      <c r="OIO21" s="27"/>
      <c r="OIP21" s="27"/>
      <c r="OIQ21" s="27"/>
      <c r="OIR21" s="27"/>
      <c r="OIS21" s="27"/>
      <c r="OIT21" s="27"/>
      <c r="OIU21" s="27"/>
      <c r="OIV21" s="27"/>
      <c r="OIW21" s="27"/>
      <c r="OIX21" s="27"/>
      <c r="OIY21" s="27"/>
      <c r="OIZ21" s="27"/>
      <c r="OJA21" s="27"/>
      <c r="OJB21" s="27"/>
      <c r="OJC21" s="27"/>
      <c r="OJD21" s="27"/>
      <c r="OJE21" s="27"/>
      <c r="OJF21" s="27"/>
      <c r="OJG21" s="27"/>
      <c r="OJH21" s="27"/>
      <c r="OJI21" s="27"/>
      <c r="OJJ21" s="27"/>
      <c r="OJK21" s="27"/>
      <c r="OJL21" s="27"/>
      <c r="OJM21" s="27"/>
      <c r="OJN21" s="27"/>
      <c r="OJO21" s="27"/>
      <c r="OJP21" s="27"/>
      <c r="OJQ21" s="27"/>
      <c r="OJR21" s="27"/>
      <c r="OJS21" s="27"/>
      <c r="OJT21" s="27"/>
      <c r="OJU21" s="27"/>
      <c r="OJV21" s="27"/>
      <c r="OJW21" s="27"/>
      <c r="OJX21" s="27"/>
      <c r="OJY21" s="27"/>
      <c r="OJZ21" s="27"/>
      <c r="OKA21" s="27"/>
      <c r="OKB21" s="27"/>
      <c r="OKC21" s="27"/>
      <c r="OKD21" s="27"/>
      <c r="OKE21" s="27"/>
      <c r="OKF21" s="27"/>
      <c r="OKG21" s="27"/>
      <c r="OKH21" s="27"/>
      <c r="OKI21" s="27"/>
      <c r="OKJ21" s="27"/>
      <c r="OKK21" s="27"/>
      <c r="OKL21" s="27"/>
      <c r="OKM21" s="27"/>
      <c r="OKN21" s="27"/>
      <c r="OKO21" s="27"/>
      <c r="OKP21" s="27"/>
      <c r="OKQ21" s="27"/>
      <c r="OKR21" s="27"/>
      <c r="OKS21" s="27"/>
      <c r="OKT21" s="27"/>
      <c r="OKU21" s="27"/>
      <c r="OKV21" s="27"/>
      <c r="OKW21" s="27"/>
      <c r="OKX21" s="27"/>
      <c r="OKY21" s="27"/>
      <c r="OKZ21" s="27"/>
      <c r="OLA21" s="27"/>
      <c r="OLB21" s="27"/>
      <c r="OLC21" s="27"/>
      <c r="OLD21" s="27"/>
      <c r="OLE21" s="27"/>
      <c r="OLF21" s="27"/>
      <c r="OLG21" s="27"/>
      <c r="OLH21" s="27"/>
      <c r="OLI21" s="27"/>
      <c r="OLJ21" s="27"/>
      <c r="OLK21" s="27"/>
      <c r="OLL21" s="27"/>
      <c r="OLM21" s="27"/>
      <c r="OLN21" s="27"/>
      <c r="OLO21" s="27"/>
      <c r="OLP21" s="27"/>
      <c r="OLQ21" s="27"/>
      <c r="OLR21" s="27"/>
      <c r="OLS21" s="27"/>
      <c r="OLT21" s="27"/>
      <c r="OLU21" s="27"/>
      <c r="OLV21" s="27"/>
      <c r="OLW21" s="27"/>
      <c r="OLX21" s="27"/>
      <c r="OLY21" s="27"/>
      <c r="OLZ21" s="27"/>
      <c r="OMA21" s="27"/>
      <c r="OMB21" s="27"/>
      <c r="OMC21" s="27"/>
      <c r="OMD21" s="27"/>
      <c r="OME21" s="27"/>
      <c r="OMF21" s="27"/>
      <c r="OMG21" s="27"/>
      <c r="OMH21" s="27"/>
      <c r="OMI21" s="27"/>
      <c r="OMJ21" s="27"/>
      <c r="OMK21" s="27"/>
      <c r="OML21" s="27"/>
      <c r="OMM21" s="27"/>
      <c r="OMN21" s="27"/>
      <c r="OMO21" s="27"/>
      <c r="OMP21" s="27"/>
      <c r="OMQ21" s="27"/>
      <c r="OMR21" s="27"/>
      <c r="OMS21" s="27"/>
      <c r="OMT21" s="27"/>
      <c r="OMU21" s="27"/>
      <c r="OMV21" s="27"/>
      <c r="OMW21" s="27"/>
      <c r="OMX21" s="27"/>
      <c r="OMY21" s="27"/>
      <c r="OMZ21" s="27"/>
      <c r="ONA21" s="27"/>
      <c r="ONB21" s="27"/>
      <c r="ONC21" s="27"/>
      <c r="OND21" s="27"/>
      <c r="ONE21" s="27"/>
      <c r="ONF21" s="27"/>
      <c r="ONG21" s="27"/>
      <c r="ONH21" s="27"/>
      <c r="ONI21" s="27"/>
      <c r="ONJ21" s="27"/>
      <c r="ONK21" s="27"/>
      <c r="ONL21" s="27"/>
      <c r="ONM21" s="27"/>
      <c r="ONN21" s="27"/>
      <c r="ONO21" s="27"/>
      <c r="ONP21" s="27"/>
      <c r="ONQ21" s="27"/>
      <c r="ONR21" s="27"/>
      <c r="ONS21" s="27"/>
      <c r="ONT21" s="27"/>
      <c r="ONU21" s="27"/>
      <c r="ONV21" s="27"/>
      <c r="ONW21" s="27"/>
      <c r="ONX21" s="27"/>
      <c r="ONY21" s="27"/>
      <c r="ONZ21" s="27"/>
      <c r="OOA21" s="27"/>
      <c r="OOB21" s="27"/>
      <c r="OOC21" s="27"/>
      <c r="OOD21" s="27"/>
      <c r="OOE21" s="27"/>
      <c r="OOF21" s="27"/>
      <c r="OOG21" s="27"/>
      <c r="OOH21" s="27"/>
      <c r="OOI21" s="27"/>
      <c r="OOJ21" s="27"/>
      <c r="OOK21" s="27"/>
      <c r="OOL21" s="27"/>
      <c r="OOM21" s="27"/>
      <c r="OON21" s="27"/>
      <c r="OOO21" s="27"/>
      <c r="OOP21" s="27"/>
      <c r="OOQ21" s="27"/>
      <c r="OOR21" s="27"/>
      <c r="OOS21" s="27"/>
      <c r="OOT21" s="27"/>
      <c r="OOU21" s="27"/>
      <c r="OOV21" s="27"/>
      <c r="OOW21" s="27"/>
      <c r="OOX21" s="27"/>
      <c r="OOY21" s="27"/>
      <c r="OOZ21" s="27"/>
      <c r="OPA21" s="27"/>
      <c r="OPB21" s="27"/>
      <c r="OPC21" s="27"/>
      <c r="OPD21" s="27"/>
      <c r="OPE21" s="27"/>
      <c r="OPF21" s="27"/>
      <c r="OPG21" s="27"/>
      <c r="OPH21" s="27"/>
      <c r="OPI21" s="27"/>
      <c r="OPJ21" s="27"/>
      <c r="OPK21" s="27"/>
      <c r="OPL21" s="27"/>
      <c r="OPM21" s="27"/>
      <c r="OPN21" s="27"/>
      <c r="OPO21" s="27"/>
      <c r="OPP21" s="27"/>
      <c r="OPQ21" s="27"/>
      <c r="OPR21" s="27"/>
      <c r="OPS21" s="27"/>
      <c r="OPT21" s="27"/>
      <c r="OPU21" s="27"/>
      <c r="OPV21" s="27"/>
      <c r="OPW21" s="27"/>
      <c r="OPX21" s="27"/>
      <c r="OPY21" s="27"/>
      <c r="OPZ21" s="27"/>
      <c r="OQA21" s="27"/>
      <c r="OQB21" s="27"/>
      <c r="OQC21" s="27"/>
      <c r="OQD21" s="27"/>
      <c r="OQE21" s="27"/>
      <c r="OQF21" s="27"/>
      <c r="OQG21" s="27"/>
      <c r="OQH21" s="27"/>
      <c r="OQI21" s="27"/>
      <c r="OQJ21" s="27"/>
      <c r="OQK21" s="27"/>
      <c r="OQL21" s="27"/>
      <c r="OQM21" s="27"/>
      <c r="OQN21" s="27"/>
      <c r="OQO21" s="27"/>
      <c r="OQP21" s="27"/>
      <c r="OQQ21" s="27"/>
      <c r="OQR21" s="27"/>
      <c r="OQS21" s="27"/>
      <c r="OQT21" s="27"/>
      <c r="OQU21" s="27"/>
      <c r="OQV21" s="27"/>
      <c r="OQW21" s="27"/>
      <c r="OQX21" s="27"/>
      <c r="OQY21" s="27"/>
      <c r="OQZ21" s="27"/>
      <c r="ORA21" s="27"/>
      <c r="ORB21" s="27"/>
      <c r="ORC21" s="27"/>
      <c r="ORD21" s="27"/>
      <c r="ORE21" s="27"/>
      <c r="ORF21" s="27"/>
      <c r="ORG21" s="27"/>
      <c r="ORH21" s="27"/>
      <c r="ORI21" s="27"/>
      <c r="ORJ21" s="27"/>
      <c r="ORK21" s="27"/>
      <c r="ORL21" s="27"/>
      <c r="ORM21" s="27"/>
      <c r="ORN21" s="27"/>
      <c r="ORO21" s="27"/>
      <c r="ORP21" s="27"/>
      <c r="ORQ21" s="27"/>
      <c r="ORR21" s="27"/>
      <c r="ORS21" s="27"/>
      <c r="ORT21" s="27"/>
      <c r="ORU21" s="27"/>
      <c r="ORV21" s="27"/>
      <c r="ORW21" s="27"/>
      <c r="ORX21" s="27"/>
      <c r="ORY21" s="27"/>
      <c r="ORZ21" s="27"/>
      <c r="OSA21" s="27"/>
      <c r="OSB21" s="27"/>
      <c r="OSC21" s="27"/>
      <c r="OSD21" s="27"/>
      <c r="OSE21" s="27"/>
      <c r="OSF21" s="27"/>
      <c r="OSG21" s="27"/>
      <c r="OSH21" s="27"/>
      <c r="OSI21" s="27"/>
      <c r="OSJ21" s="27"/>
      <c r="OSK21" s="27"/>
      <c r="OSL21" s="27"/>
      <c r="OSM21" s="27"/>
      <c r="OSN21" s="27"/>
      <c r="OSO21" s="27"/>
      <c r="OSP21" s="27"/>
      <c r="OSQ21" s="27"/>
      <c r="OSR21" s="27"/>
      <c r="OSS21" s="27"/>
      <c r="OST21" s="27"/>
      <c r="OSU21" s="27"/>
      <c r="OSV21" s="27"/>
      <c r="OSW21" s="27"/>
      <c r="OSX21" s="27"/>
      <c r="OSY21" s="27"/>
      <c r="OSZ21" s="27"/>
      <c r="OTA21" s="27"/>
      <c r="OTB21" s="27"/>
      <c r="OTC21" s="27"/>
      <c r="OTD21" s="27"/>
      <c r="OTE21" s="27"/>
      <c r="OTF21" s="27"/>
      <c r="OTG21" s="27"/>
      <c r="OTH21" s="27"/>
      <c r="OTI21" s="27"/>
      <c r="OTJ21" s="27"/>
      <c r="OTK21" s="27"/>
      <c r="OTL21" s="27"/>
      <c r="OTM21" s="27"/>
      <c r="OTN21" s="27"/>
      <c r="OTO21" s="27"/>
      <c r="OTP21" s="27"/>
      <c r="OTQ21" s="27"/>
      <c r="OTR21" s="27"/>
      <c r="OTS21" s="27"/>
      <c r="OTT21" s="27"/>
      <c r="OTU21" s="27"/>
      <c r="OTV21" s="27"/>
      <c r="OTW21" s="27"/>
      <c r="OTX21" s="27"/>
      <c r="OTY21" s="27"/>
      <c r="OTZ21" s="27"/>
      <c r="OUA21" s="27"/>
      <c r="OUB21" s="27"/>
      <c r="OUC21" s="27"/>
      <c r="OUD21" s="27"/>
      <c r="OUE21" s="27"/>
      <c r="OUF21" s="27"/>
      <c r="OUG21" s="27"/>
      <c r="OUH21" s="27"/>
      <c r="OUI21" s="27"/>
      <c r="OUJ21" s="27"/>
      <c r="OUK21" s="27"/>
      <c r="OUL21" s="27"/>
      <c r="OUM21" s="27"/>
      <c r="OUN21" s="27"/>
      <c r="OUO21" s="27"/>
      <c r="OUP21" s="27"/>
      <c r="OUQ21" s="27"/>
      <c r="OUR21" s="27"/>
      <c r="OUS21" s="27"/>
      <c r="OUT21" s="27"/>
      <c r="OUU21" s="27"/>
      <c r="OUV21" s="27"/>
      <c r="OUW21" s="27"/>
      <c r="OUX21" s="27"/>
      <c r="OUY21" s="27"/>
      <c r="OUZ21" s="27"/>
      <c r="OVA21" s="27"/>
      <c r="OVB21" s="27"/>
      <c r="OVC21" s="27"/>
      <c r="OVD21" s="27"/>
      <c r="OVE21" s="27"/>
      <c r="OVF21" s="27"/>
      <c r="OVG21" s="27"/>
      <c r="OVH21" s="27"/>
      <c r="OVI21" s="27"/>
      <c r="OVJ21" s="27"/>
      <c r="OVK21" s="27"/>
      <c r="OVL21" s="27"/>
      <c r="OVM21" s="27"/>
      <c r="OVN21" s="27"/>
      <c r="OVO21" s="27"/>
      <c r="OVP21" s="27"/>
      <c r="OVQ21" s="27"/>
      <c r="OVR21" s="27"/>
      <c r="OVS21" s="27"/>
      <c r="OVT21" s="27"/>
      <c r="OVU21" s="27"/>
      <c r="OVV21" s="27"/>
      <c r="OVW21" s="27"/>
      <c r="OVX21" s="27"/>
      <c r="OVY21" s="27"/>
      <c r="OVZ21" s="27"/>
      <c r="OWA21" s="27"/>
      <c r="OWB21" s="27"/>
      <c r="OWC21" s="27"/>
      <c r="OWD21" s="27"/>
      <c r="OWE21" s="27"/>
      <c r="OWF21" s="27"/>
      <c r="OWG21" s="27"/>
      <c r="OWH21" s="27"/>
      <c r="OWI21" s="27"/>
      <c r="OWJ21" s="27"/>
      <c r="OWK21" s="27"/>
      <c r="OWL21" s="27"/>
      <c r="OWM21" s="27"/>
      <c r="OWN21" s="27"/>
      <c r="OWO21" s="27"/>
      <c r="OWP21" s="27"/>
      <c r="OWQ21" s="27"/>
      <c r="OWR21" s="27"/>
      <c r="OWS21" s="27"/>
      <c r="OWT21" s="27"/>
      <c r="OWU21" s="27"/>
      <c r="OWV21" s="27"/>
      <c r="OWW21" s="27"/>
      <c r="OWX21" s="27"/>
      <c r="OWY21" s="27"/>
      <c r="OWZ21" s="27"/>
      <c r="OXA21" s="27"/>
      <c r="OXB21" s="27"/>
      <c r="OXC21" s="27"/>
      <c r="OXD21" s="27"/>
      <c r="OXE21" s="27"/>
      <c r="OXF21" s="27"/>
      <c r="OXG21" s="27"/>
      <c r="OXH21" s="27"/>
      <c r="OXI21" s="27"/>
      <c r="OXJ21" s="27"/>
      <c r="OXK21" s="27"/>
      <c r="OXL21" s="27"/>
      <c r="OXM21" s="27"/>
      <c r="OXN21" s="27"/>
      <c r="OXO21" s="27"/>
      <c r="OXP21" s="27"/>
      <c r="OXQ21" s="27"/>
      <c r="OXR21" s="27"/>
      <c r="OXS21" s="27"/>
      <c r="OXT21" s="27"/>
      <c r="OXU21" s="27"/>
      <c r="OXV21" s="27"/>
      <c r="OXW21" s="27"/>
      <c r="OXX21" s="27"/>
      <c r="OXY21" s="27"/>
      <c r="OXZ21" s="27"/>
      <c r="OYA21" s="27"/>
      <c r="OYB21" s="27"/>
      <c r="OYC21" s="27"/>
      <c r="OYD21" s="27"/>
      <c r="OYE21" s="27"/>
      <c r="OYF21" s="27"/>
      <c r="OYG21" s="27"/>
      <c r="OYH21" s="27"/>
      <c r="OYI21" s="27"/>
      <c r="OYJ21" s="27"/>
      <c r="OYK21" s="27"/>
      <c r="OYL21" s="27"/>
      <c r="OYM21" s="27"/>
      <c r="OYN21" s="27"/>
      <c r="OYO21" s="27"/>
      <c r="OYP21" s="27"/>
      <c r="OYQ21" s="27"/>
      <c r="OYR21" s="27"/>
      <c r="OYS21" s="27"/>
      <c r="OYT21" s="27"/>
      <c r="OYU21" s="27"/>
      <c r="OYV21" s="27"/>
      <c r="OYW21" s="27"/>
      <c r="OYX21" s="27"/>
      <c r="OYY21" s="27"/>
      <c r="OYZ21" s="27"/>
      <c r="OZA21" s="27"/>
      <c r="OZB21" s="27"/>
      <c r="OZC21" s="27"/>
      <c r="OZD21" s="27"/>
      <c r="OZE21" s="27"/>
      <c r="OZF21" s="27"/>
      <c r="OZG21" s="27"/>
      <c r="OZH21" s="27"/>
      <c r="OZI21" s="27"/>
      <c r="OZJ21" s="27"/>
      <c r="OZK21" s="27"/>
      <c r="OZL21" s="27"/>
      <c r="OZM21" s="27"/>
      <c r="OZN21" s="27"/>
      <c r="OZO21" s="27"/>
      <c r="OZP21" s="27"/>
      <c r="OZQ21" s="27"/>
      <c r="OZR21" s="27"/>
      <c r="OZS21" s="27"/>
      <c r="OZT21" s="27"/>
      <c r="OZU21" s="27"/>
      <c r="OZV21" s="27"/>
      <c r="OZW21" s="27"/>
      <c r="OZX21" s="27"/>
      <c r="OZY21" s="27"/>
      <c r="OZZ21" s="27"/>
      <c r="PAA21" s="27"/>
      <c r="PAB21" s="27"/>
      <c r="PAC21" s="27"/>
      <c r="PAD21" s="27"/>
      <c r="PAE21" s="27"/>
      <c r="PAF21" s="27"/>
      <c r="PAG21" s="27"/>
      <c r="PAH21" s="27"/>
      <c r="PAI21" s="27"/>
      <c r="PAJ21" s="27"/>
      <c r="PAK21" s="27"/>
      <c r="PAL21" s="27"/>
      <c r="PAM21" s="27"/>
      <c r="PAN21" s="27"/>
      <c r="PAO21" s="27"/>
      <c r="PAP21" s="27"/>
      <c r="PAQ21" s="27"/>
      <c r="PAR21" s="27"/>
      <c r="PAS21" s="27"/>
      <c r="PAT21" s="27"/>
      <c r="PAU21" s="27"/>
      <c r="PAV21" s="27"/>
      <c r="PAW21" s="27"/>
      <c r="PAX21" s="27"/>
      <c r="PAY21" s="27"/>
      <c r="PAZ21" s="27"/>
      <c r="PBA21" s="27"/>
      <c r="PBB21" s="27"/>
      <c r="PBC21" s="27"/>
      <c r="PBD21" s="27"/>
      <c r="PBE21" s="27"/>
      <c r="PBF21" s="27"/>
      <c r="PBG21" s="27"/>
      <c r="PBH21" s="27"/>
      <c r="PBI21" s="27"/>
      <c r="PBJ21" s="27"/>
      <c r="PBK21" s="27"/>
      <c r="PBL21" s="27"/>
      <c r="PBM21" s="27"/>
      <c r="PBN21" s="27"/>
      <c r="PBO21" s="27"/>
      <c r="PBP21" s="27"/>
      <c r="PBQ21" s="27"/>
      <c r="PBR21" s="27"/>
      <c r="PBS21" s="27"/>
      <c r="PBT21" s="27"/>
      <c r="PBU21" s="27"/>
      <c r="PBV21" s="27"/>
      <c r="PBW21" s="27"/>
      <c r="PBX21" s="27"/>
      <c r="PBY21" s="27"/>
      <c r="PBZ21" s="27"/>
      <c r="PCA21" s="27"/>
      <c r="PCB21" s="27"/>
      <c r="PCC21" s="27"/>
      <c r="PCD21" s="27"/>
      <c r="PCE21" s="27"/>
      <c r="PCF21" s="27"/>
      <c r="PCG21" s="27"/>
      <c r="PCH21" s="27"/>
      <c r="PCI21" s="27"/>
      <c r="PCJ21" s="27"/>
      <c r="PCK21" s="27"/>
      <c r="PCL21" s="27"/>
      <c r="PCM21" s="27"/>
      <c r="PCN21" s="27"/>
      <c r="PCO21" s="27"/>
      <c r="PCP21" s="27"/>
      <c r="PCQ21" s="27"/>
      <c r="PCR21" s="27"/>
      <c r="PCS21" s="27"/>
      <c r="PCT21" s="27"/>
      <c r="PCU21" s="27"/>
      <c r="PCV21" s="27"/>
      <c r="PCW21" s="27"/>
      <c r="PCX21" s="27"/>
      <c r="PCY21" s="27"/>
      <c r="PCZ21" s="27"/>
      <c r="PDA21" s="27"/>
      <c r="PDB21" s="27"/>
      <c r="PDC21" s="27"/>
      <c r="PDD21" s="27"/>
      <c r="PDE21" s="27"/>
      <c r="PDF21" s="27"/>
      <c r="PDG21" s="27"/>
      <c r="PDH21" s="27"/>
      <c r="PDI21" s="27"/>
      <c r="PDJ21" s="27"/>
      <c r="PDK21" s="27"/>
      <c r="PDL21" s="27"/>
      <c r="PDM21" s="27"/>
      <c r="PDN21" s="27"/>
      <c r="PDO21" s="27"/>
      <c r="PDP21" s="27"/>
      <c r="PDQ21" s="27"/>
      <c r="PDR21" s="27"/>
      <c r="PDS21" s="27"/>
      <c r="PDT21" s="27"/>
      <c r="PDU21" s="27"/>
      <c r="PDV21" s="27"/>
      <c r="PDW21" s="27"/>
      <c r="PDX21" s="27"/>
      <c r="PDY21" s="27"/>
      <c r="PDZ21" s="27"/>
      <c r="PEA21" s="27"/>
      <c r="PEB21" s="27"/>
      <c r="PEC21" s="27"/>
      <c r="PED21" s="27"/>
      <c r="PEE21" s="27"/>
      <c r="PEF21" s="27"/>
      <c r="PEG21" s="27"/>
      <c r="PEH21" s="27"/>
      <c r="PEI21" s="27"/>
      <c r="PEJ21" s="27"/>
      <c r="PEK21" s="27"/>
      <c r="PEL21" s="27"/>
      <c r="PEM21" s="27"/>
      <c r="PEN21" s="27"/>
      <c r="PEO21" s="27"/>
      <c r="PEP21" s="27"/>
      <c r="PEQ21" s="27"/>
      <c r="PER21" s="27"/>
      <c r="PES21" s="27"/>
      <c r="PET21" s="27"/>
      <c r="PEU21" s="27"/>
      <c r="PEV21" s="27"/>
      <c r="PEW21" s="27"/>
      <c r="PEX21" s="27"/>
      <c r="PEY21" s="27"/>
      <c r="PEZ21" s="27"/>
      <c r="PFA21" s="27"/>
      <c r="PFB21" s="27"/>
      <c r="PFC21" s="27"/>
      <c r="PFD21" s="27"/>
      <c r="PFE21" s="27"/>
      <c r="PFF21" s="27"/>
      <c r="PFG21" s="27"/>
      <c r="PFH21" s="27"/>
      <c r="PFI21" s="27"/>
      <c r="PFJ21" s="27"/>
      <c r="PFK21" s="27"/>
      <c r="PFL21" s="27"/>
      <c r="PFM21" s="27"/>
      <c r="PFN21" s="27"/>
      <c r="PFO21" s="27"/>
      <c r="PFP21" s="27"/>
      <c r="PFQ21" s="27"/>
      <c r="PFR21" s="27"/>
      <c r="PFS21" s="27"/>
      <c r="PFT21" s="27"/>
      <c r="PFU21" s="27"/>
      <c r="PFV21" s="27"/>
      <c r="PFW21" s="27"/>
      <c r="PFX21" s="27"/>
      <c r="PFY21" s="27"/>
      <c r="PFZ21" s="27"/>
      <c r="PGA21" s="27"/>
      <c r="PGB21" s="27"/>
      <c r="PGC21" s="27"/>
      <c r="PGD21" s="27"/>
      <c r="PGE21" s="27"/>
      <c r="PGF21" s="27"/>
      <c r="PGG21" s="27"/>
      <c r="PGH21" s="27"/>
      <c r="PGI21" s="27"/>
      <c r="PGJ21" s="27"/>
      <c r="PGK21" s="27"/>
      <c r="PGL21" s="27"/>
      <c r="PGM21" s="27"/>
      <c r="PGN21" s="27"/>
      <c r="PGO21" s="27"/>
      <c r="PGP21" s="27"/>
      <c r="PGQ21" s="27"/>
      <c r="PGR21" s="27"/>
      <c r="PGS21" s="27"/>
      <c r="PGT21" s="27"/>
      <c r="PGU21" s="27"/>
      <c r="PGV21" s="27"/>
      <c r="PGW21" s="27"/>
      <c r="PGX21" s="27"/>
      <c r="PGY21" s="27"/>
      <c r="PGZ21" s="27"/>
      <c r="PHA21" s="27"/>
      <c r="PHB21" s="27"/>
      <c r="PHC21" s="27"/>
      <c r="PHD21" s="27"/>
      <c r="PHE21" s="27"/>
      <c r="PHF21" s="27"/>
      <c r="PHG21" s="27"/>
      <c r="PHH21" s="27"/>
      <c r="PHI21" s="27"/>
      <c r="PHJ21" s="27"/>
      <c r="PHK21" s="27"/>
      <c r="PHL21" s="27"/>
      <c r="PHM21" s="27"/>
      <c r="PHN21" s="27"/>
      <c r="PHO21" s="27"/>
      <c r="PHP21" s="27"/>
      <c r="PHQ21" s="27"/>
      <c r="PHR21" s="27"/>
      <c r="PHS21" s="27"/>
      <c r="PHT21" s="27"/>
      <c r="PHU21" s="27"/>
      <c r="PHV21" s="27"/>
      <c r="PHW21" s="27"/>
      <c r="PHX21" s="27"/>
      <c r="PHY21" s="27"/>
      <c r="PHZ21" s="27"/>
      <c r="PIA21" s="27"/>
      <c r="PIB21" s="27"/>
      <c r="PIC21" s="27"/>
      <c r="PID21" s="27"/>
      <c r="PIE21" s="27"/>
      <c r="PIF21" s="27"/>
      <c r="PIG21" s="27"/>
      <c r="PIH21" s="27"/>
      <c r="PII21" s="27"/>
      <c r="PIJ21" s="27"/>
      <c r="PIK21" s="27"/>
      <c r="PIL21" s="27"/>
      <c r="PIM21" s="27"/>
      <c r="PIN21" s="27"/>
      <c r="PIO21" s="27"/>
      <c r="PIP21" s="27"/>
      <c r="PIQ21" s="27"/>
      <c r="PIR21" s="27"/>
      <c r="PIS21" s="27"/>
      <c r="PIT21" s="27"/>
      <c r="PIU21" s="27"/>
      <c r="PIV21" s="27"/>
      <c r="PIW21" s="27"/>
      <c r="PIX21" s="27"/>
      <c r="PIY21" s="27"/>
      <c r="PIZ21" s="27"/>
      <c r="PJA21" s="27"/>
      <c r="PJB21" s="27"/>
      <c r="PJC21" s="27"/>
      <c r="PJD21" s="27"/>
      <c r="PJE21" s="27"/>
      <c r="PJF21" s="27"/>
      <c r="PJG21" s="27"/>
      <c r="PJH21" s="27"/>
      <c r="PJI21" s="27"/>
      <c r="PJJ21" s="27"/>
      <c r="PJK21" s="27"/>
      <c r="PJL21" s="27"/>
      <c r="PJM21" s="27"/>
      <c r="PJN21" s="27"/>
      <c r="PJO21" s="27"/>
      <c r="PJP21" s="27"/>
      <c r="PJQ21" s="27"/>
      <c r="PJR21" s="27"/>
      <c r="PJS21" s="27"/>
      <c r="PJT21" s="27"/>
      <c r="PJU21" s="27"/>
      <c r="PJV21" s="27"/>
      <c r="PJW21" s="27"/>
      <c r="PJX21" s="27"/>
      <c r="PJY21" s="27"/>
      <c r="PJZ21" s="27"/>
      <c r="PKA21" s="27"/>
      <c r="PKB21" s="27"/>
      <c r="PKC21" s="27"/>
      <c r="PKD21" s="27"/>
      <c r="PKE21" s="27"/>
      <c r="PKF21" s="27"/>
      <c r="PKG21" s="27"/>
      <c r="PKH21" s="27"/>
      <c r="PKI21" s="27"/>
      <c r="PKJ21" s="27"/>
      <c r="PKK21" s="27"/>
      <c r="PKL21" s="27"/>
      <c r="PKM21" s="27"/>
      <c r="PKN21" s="27"/>
      <c r="PKO21" s="27"/>
      <c r="PKP21" s="27"/>
      <c r="PKQ21" s="27"/>
      <c r="PKR21" s="27"/>
      <c r="PKS21" s="27"/>
      <c r="PKT21" s="27"/>
      <c r="PKU21" s="27"/>
      <c r="PKV21" s="27"/>
      <c r="PKW21" s="27"/>
      <c r="PKX21" s="27"/>
      <c r="PKY21" s="27"/>
      <c r="PKZ21" s="27"/>
      <c r="PLA21" s="27"/>
      <c r="PLB21" s="27"/>
      <c r="PLC21" s="27"/>
      <c r="PLD21" s="27"/>
      <c r="PLE21" s="27"/>
      <c r="PLF21" s="27"/>
      <c r="PLG21" s="27"/>
      <c r="PLH21" s="27"/>
      <c r="PLI21" s="27"/>
      <c r="PLJ21" s="27"/>
      <c r="PLK21" s="27"/>
      <c r="PLL21" s="27"/>
      <c r="PLM21" s="27"/>
      <c r="PLN21" s="27"/>
      <c r="PLO21" s="27"/>
      <c r="PLP21" s="27"/>
      <c r="PLQ21" s="27"/>
      <c r="PLR21" s="27"/>
      <c r="PLS21" s="27"/>
      <c r="PLT21" s="27"/>
      <c r="PLU21" s="27"/>
      <c r="PLV21" s="27"/>
      <c r="PLW21" s="27"/>
      <c r="PLX21" s="27"/>
      <c r="PLY21" s="27"/>
      <c r="PLZ21" s="27"/>
      <c r="PMA21" s="27"/>
      <c r="PMB21" s="27"/>
      <c r="PMC21" s="27"/>
      <c r="PMD21" s="27"/>
      <c r="PME21" s="27"/>
      <c r="PMF21" s="27"/>
      <c r="PMG21" s="27"/>
      <c r="PMH21" s="27"/>
      <c r="PMI21" s="27"/>
      <c r="PMJ21" s="27"/>
      <c r="PMK21" s="27"/>
      <c r="PML21" s="27"/>
      <c r="PMM21" s="27"/>
      <c r="PMN21" s="27"/>
      <c r="PMO21" s="27"/>
      <c r="PMP21" s="27"/>
      <c r="PMQ21" s="27"/>
      <c r="PMR21" s="27"/>
      <c r="PMS21" s="27"/>
      <c r="PMT21" s="27"/>
      <c r="PMU21" s="27"/>
      <c r="PMV21" s="27"/>
      <c r="PMW21" s="27"/>
      <c r="PMX21" s="27"/>
      <c r="PMY21" s="27"/>
      <c r="PMZ21" s="27"/>
      <c r="PNA21" s="27"/>
      <c r="PNB21" s="27"/>
      <c r="PNC21" s="27"/>
      <c r="PND21" s="27"/>
      <c r="PNE21" s="27"/>
      <c r="PNF21" s="27"/>
      <c r="PNG21" s="27"/>
      <c r="PNH21" s="27"/>
      <c r="PNI21" s="27"/>
      <c r="PNJ21" s="27"/>
      <c r="PNK21" s="27"/>
      <c r="PNL21" s="27"/>
      <c r="PNM21" s="27"/>
      <c r="PNN21" s="27"/>
      <c r="PNO21" s="27"/>
      <c r="PNP21" s="27"/>
      <c r="PNQ21" s="27"/>
      <c r="PNR21" s="27"/>
      <c r="PNS21" s="27"/>
      <c r="PNT21" s="27"/>
      <c r="PNU21" s="27"/>
      <c r="PNV21" s="27"/>
      <c r="PNW21" s="27"/>
      <c r="PNX21" s="27"/>
      <c r="PNY21" s="27"/>
      <c r="PNZ21" s="27"/>
      <c r="POA21" s="27"/>
      <c r="POB21" s="27"/>
      <c r="POC21" s="27"/>
      <c r="POD21" s="27"/>
      <c r="POE21" s="27"/>
      <c r="POF21" s="27"/>
      <c r="POG21" s="27"/>
      <c r="POH21" s="27"/>
      <c r="POI21" s="27"/>
      <c r="POJ21" s="27"/>
      <c r="POK21" s="27"/>
      <c r="POL21" s="27"/>
      <c r="POM21" s="27"/>
      <c r="PON21" s="27"/>
      <c r="POO21" s="27"/>
      <c r="POP21" s="27"/>
      <c r="POQ21" s="27"/>
      <c r="POR21" s="27"/>
      <c r="POS21" s="27"/>
      <c r="POT21" s="27"/>
      <c r="POU21" s="27"/>
      <c r="POV21" s="27"/>
      <c r="POW21" s="27"/>
      <c r="POX21" s="27"/>
      <c r="POY21" s="27"/>
      <c r="POZ21" s="27"/>
      <c r="PPA21" s="27"/>
      <c r="PPB21" s="27"/>
      <c r="PPC21" s="27"/>
      <c r="PPD21" s="27"/>
      <c r="PPE21" s="27"/>
      <c r="PPF21" s="27"/>
      <c r="PPG21" s="27"/>
      <c r="PPH21" s="27"/>
      <c r="PPI21" s="27"/>
      <c r="PPJ21" s="27"/>
      <c r="PPK21" s="27"/>
      <c r="PPL21" s="27"/>
      <c r="PPM21" s="27"/>
      <c r="PPN21" s="27"/>
      <c r="PPO21" s="27"/>
      <c r="PPP21" s="27"/>
      <c r="PPQ21" s="27"/>
      <c r="PPR21" s="27"/>
      <c r="PPS21" s="27"/>
      <c r="PPT21" s="27"/>
      <c r="PPU21" s="27"/>
      <c r="PPV21" s="27"/>
      <c r="PPW21" s="27"/>
      <c r="PPX21" s="27"/>
      <c r="PPY21" s="27"/>
      <c r="PPZ21" s="27"/>
      <c r="PQA21" s="27"/>
      <c r="PQB21" s="27"/>
      <c r="PQC21" s="27"/>
      <c r="PQD21" s="27"/>
      <c r="PQE21" s="27"/>
      <c r="PQF21" s="27"/>
      <c r="PQG21" s="27"/>
      <c r="PQH21" s="27"/>
      <c r="PQI21" s="27"/>
      <c r="PQJ21" s="27"/>
      <c r="PQK21" s="27"/>
      <c r="PQL21" s="27"/>
      <c r="PQM21" s="27"/>
      <c r="PQN21" s="27"/>
      <c r="PQO21" s="27"/>
      <c r="PQP21" s="27"/>
      <c r="PQQ21" s="27"/>
      <c r="PQR21" s="27"/>
      <c r="PQS21" s="27"/>
      <c r="PQT21" s="27"/>
      <c r="PQU21" s="27"/>
      <c r="PQV21" s="27"/>
      <c r="PQW21" s="27"/>
      <c r="PQX21" s="27"/>
      <c r="PQY21" s="27"/>
      <c r="PQZ21" s="27"/>
      <c r="PRA21" s="27"/>
      <c r="PRB21" s="27"/>
      <c r="PRC21" s="27"/>
      <c r="PRD21" s="27"/>
      <c r="PRE21" s="27"/>
      <c r="PRF21" s="27"/>
      <c r="PRG21" s="27"/>
      <c r="PRH21" s="27"/>
      <c r="PRI21" s="27"/>
      <c r="PRJ21" s="27"/>
      <c r="PRK21" s="27"/>
      <c r="PRL21" s="27"/>
      <c r="PRM21" s="27"/>
      <c r="PRN21" s="27"/>
      <c r="PRO21" s="27"/>
      <c r="PRP21" s="27"/>
      <c r="PRQ21" s="27"/>
      <c r="PRR21" s="27"/>
      <c r="PRS21" s="27"/>
      <c r="PRT21" s="27"/>
      <c r="PRU21" s="27"/>
      <c r="PRV21" s="27"/>
      <c r="PRW21" s="27"/>
      <c r="PRX21" s="27"/>
      <c r="PRY21" s="27"/>
      <c r="PRZ21" s="27"/>
      <c r="PSA21" s="27"/>
      <c r="PSB21" s="27"/>
      <c r="PSC21" s="27"/>
      <c r="PSD21" s="27"/>
      <c r="PSE21" s="27"/>
      <c r="PSF21" s="27"/>
      <c r="PSG21" s="27"/>
      <c r="PSH21" s="27"/>
      <c r="PSI21" s="27"/>
      <c r="PSJ21" s="27"/>
      <c r="PSK21" s="27"/>
      <c r="PSL21" s="27"/>
      <c r="PSM21" s="27"/>
      <c r="PSN21" s="27"/>
      <c r="PSO21" s="27"/>
      <c r="PSP21" s="27"/>
      <c r="PSQ21" s="27"/>
      <c r="PSR21" s="27"/>
      <c r="PSS21" s="27"/>
      <c r="PST21" s="27"/>
      <c r="PSU21" s="27"/>
      <c r="PSV21" s="27"/>
      <c r="PSW21" s="27"/>
      <c r="PSX21" s="27"/>
      <c r="PSY21" s="27"/>
      <c r="PSZ21" s="27"/>
      <c r="PTA21" s="27"/>
      <c r="PTB21" s="27"/>
      <c r="PTC21" s="27"/>
      <c r="PTD21" s="27"/>
      <c r="PTE21" s="27"/>
      <c r="PTF21" s="27"/>
      <c r="PTG21" s="27"/>
      <c r="PTH21" s="27"/>
      <c r="PTI21" s="27"/>
      <c r="PTJ21" s="27"/>
      <c r="PTK21" s="27"/>
      <c r="PTL21" s="27"/>
      <c r="PTM21" s="27"/>
      <c r="PTN21" s="27"/>
      <c r="PTO21" s="27"/>
      <c r="PTP21" s="27"/>
      <c r="PTQ21" s="27"/>
      <c r="PTR21" s="27"/>
      <c r="PTS21" s="27"/>
      <c r="PTT21" s="27"/>
      <c r="PTU21" s="27"/>
      <c r="PTV21" s="27"/>
      <c r="PTW21" s="27"/>
      <c r="PTX21" s="27"/>
      <c r="PTY21" s="27"/>
      <c r="PTZ21" s="27"/>
      <c r="PUA21" s="27"/>
      <c r="PUB21" s="27"/>
      <c r="PUC21" s="27"/>
      <c r="PUD21" s="27"/>
      <c r="PUE21" s="27"/>
      <c r="PUF21" s="27"/>
      <c r="PUG21" s="27"/>
      <c r="PUH21" s="27"/>
      <c r="PUI21" s="27"/>
      <c r="PUJ21" s="27"/>
      <c r="PUK21" s="27"/>
      <c r="PUL21" s="27"/>
      <c r="PUM21" s="27"/>
      <c r="PUN21" s="27"/>
      <c r="PUO21" s="27"/>
      <c r="PUP21" s="27"/>
      <c r="PUQ21" s="27"/>
      <c r="PUR21" s="27"/>
      <c r="PUS21" s="27"/>
      <c r="PUT21" s="27"/>
      <c r="PUU21" s="27"/>
      <c r="PUV21" s="27"/>
      <c r="PUW21" s="27"/>
      <c r="PUX21" s="27"/>
      <c r="PUY21" s="27"/>
      <c r="PUZ21" s="27"/>
      <c r="PVA21" s="27"/>
      <c r="PVB21" s="27"/>
      <c r="PVC21" s="27"/>
      <c r="PVD21" s="27"/>
      <c r="PVE21" s="27"/>
      <c r="PVF21" s="27"/>
      <c r="PVG21" s="27"/>
      <c r="PVH21" s="27"/>
      <c r="PVI21" s="27"/>
      <c r="PVJ21" s="27"/>
      <c r="PVK21" s="27"/>
      <c r="PVL21" s="27"/>
      <c r="PVM21" s="27"/>
      <c r="PVN21" s="27"/>
      <c r="PVO21" s="27"/>
      <c r="PVP21" s="27"/>
      <c r="PVQ21" s="27"/>
      <c r="PVR21" s="27"/>
      <c r="PVS21" s="27"/>
      <c r="PVT21" s="27"/>
      <c r="PVU21" s="27"/>
      <c r="PVV21" s="27"/>
      <c r="PVW21" s="27"/>
      <c r="PVX21" s="27"/>
      <c r="PVY21" s="27"/>
      <c r="PVZ21" s="27"/>
      <c r="PWA21" s="27"/>
      <c r="PWB21" s="27"/>
      <c r="PWC21" s="27"/>
      <c r="PWD21" s="27"/>
      <c r="PWE21" s="27"/>
      <c r="PWF21" s="27"/>
      <c r="PWG21" s="27"/>
      <c r="PWH21" s="27"/>
      <c r="PWI21" s="27"/>
      <c r="PWJ21" s="27"/>
      <c r="PWK21" s="27"/>
      <c r="PWL21" s="27"/>
      <c r="PWM21" s="27"/>
      <c r="PWN21" s="27"/>
      <c r="PWO21" s="27"/>
      <c r="PWP21" s="27"/>
      <c r="PWQ21" s="27"/>
      <c r="PWR21" s="27"/>
      <c r="PWS21" s="27"/>
      <c r="PWT21" s="27"/>
      <c r="PWU21" s="27"/>
      <c r="PWV21" s="27"/>
      <c r="PWW21" s="27"/>
      <c r="PWX21" s="27"/>
      <c r="PWY21" s="27"/>
      <c r="PWZ21" s="27"/>
      <c r="PXA21" s="27"/>
      <c r="PXB21" s="27"/>
      <c r="PXC21" s="27"/>
      <c r="PXD21" s="27"/>
      <c r="PXE21" s="27"/>
      <c r="PXF21" s="27"/>
      <c r="PXG21" s="27"/>
      <c r="PXH21" s="27"/>
      <c r="PXI21" s="27"/>
      <c r="PXJ21" s="27"/>
      <c r="PXK21" s="27"/>
      <c r="PXL21" s="27"/>
      <c r="PXM21" s="27"/>
      <c r="PXN21" s="27"/>
      <c r="PXO21" s="27"/>
      <c r="PXP21" s="27"/>
      <c r="PXQ21" s="27"/>
      <c r="PXR21" s="27"/>
      <c r="PXS21" s="27"/>
      <c r="PXT21" s="27"/>
      <c r="PXU21" s="27"/>
      <c r="PXV21" s="27"/>
      <c r="PXW21" s="27"/>
      <c r="PXX21" s="27"/>
      <c r="PXY21" s="27"/>
      <c r="PXZ21" s="27"/>
      <c r="PYA21" s="27"/>
      <c r="PYB21" s="27"/>
      <c r="PYC21" s="27"/>
      <c r="PYD21" s="27"/>
      <c r="PYE21" s="27"/>
      <c r="PYF21" s="27"/>
      <c r="PYG21" s="27"/>
      <c r="PYH21" s="27"/>
      <c r="PYI21" s="27"/>
      <c r="PYJ21" s="27"/>
      <c r="PYK21" s="27"/>
      <c r="PYL21" s="27"/>
      <c r="PYM21" s="27"/>
      <c r="PYN21" s="27"/>
      <c r="PYO21" s="27"/>
      <c r="PYP21" s="27"/>
      <c r="PYQ21" s="27"/>
      <c r="PYR21" s="27"/>
      <c r="PYS21" s="27"/>
      <c r="PYT21" s="27"/>
      <c r="PYU21" s="27"/>
      <c r="PYV21" s="27"/>
      <c r="PYW21" s="27"/>
      <c r="PYX21" s="27"/>
      <c r="PYY21" s="27"/>
      <c r="PYZ21" s="27"/>
      <c r="PZA21" s="27"/>
      <c r="PZB21" s="27"/>
      <c r="PZC21" s="27"/>
      <c r="PZD21" s="27"/>
      <c r="PZE21" s="27"/>
      <c r="PZF21" s="27"/>
      <c r="PZG21" s="27"/>
      <c r="PZH21" s="27"/>
      <c r="PZI21" s="27"/>
      <c r="PZJ21" s="27"/>
      <c r="PZK21" s="27"/>
      <c r="PZL21" s="27"/>
      <c r="PZM21" s="27"/>
      <c r="PZN21" s="27"/>
      <c r="PZO21" s="27"/>
      <c r="PZP21" s="27"/>
      <c r="PZQ21" s="27"/>
      <c r="PZR21" s="27"/>
      <c r="PZS21" s="27"/>
      <c r="PZT21" s="27"/>
      <c r="PZU21" s="27"/>
      <c r="PZV21" s="27"/>
      <c r="PZW21" s="27"/>
      <c r="PZX21" s="27"/>
      <c r="PZY21" s="27"/>
      <c r="PZZ21" s="27"/>
      <c r="QAA21" s="27"/>
      <c r="QAB21" s="27"/>
      <c r="QAC21" s="27"/>
      <c r="QAD21" s="27"/>
      <c r="QAE21" s="27"/>
      <c r="QAF21" s="27"/>
      <c r="QAG21" s="27"/>
      <c r="QAH21" s="27"/>
      <c r="QAI21" s="27"/>
      <c r="QAJ21" s="27"/>
      <c r="QAK21" s="27"/>
      <c r="QAL21" s="27"/>
      <c r="QAM21" s="27"/>
      <c r="QAN21" s="27"/>
      <c r="QAO21" s="27"/>
      <c r="QAP21" s="27"/>
      <c r="QAQ21" s="27"/>
      <c r="QAR21" s="27"/>
      <c r="QAS21" s="27"/>
      <c r="QAT21" s="27"/>
      <c r="QAU21" s="27"/>
      <c r="QAV21" s="27"/>
      <c r="QAW21" s="27"/>
      <c r="QAX21" s="27"/>
      <c r="QAY21" s="27"/>
      <c r="QAZ21" s="27"/>
      <c r="QBA21" s="27"/>
      <c r="QBB21" s="27"/>
      <c r="QBC21" s="27"/>
      <c r="QBD21" s="27"/>
      <c r="QBE21" s="27"/>
      <c r="QBF21" s="27"/>
      <c r="QBG21" s="27"/>
      <c r="QBH21" s="27"/>
      <c r="QBI21" s="27"/>
      <c r="QBJ21" s="27"/>
      <c r="QBK21" s="27"/>
      <c r="QBL21" s="27"/>
      <c r="QBM21" s="27"/>
      <c r="QBN21" s="27"/>
      <c r="QBO21" s="27"/>
      <c r="QBP21" s="27"/>
      <c r="QBQ21" s="27"/>
      <c r="QBR21" s="27"/>
      <c r="QBS21" s="27"/>
      <c r="QBT21" s="27"/>
      <c r="QBU21" s="27"/>
      <c r="QBV21" s="27"/>
      <c r="QBW21" s="27"/>
      <c r="QBX21" s="27"/>
      <c r="QBY21" s="27"/>
      <c r="QBZ21" s="27"/>
      <c r="QCA21" s="27"/>
      <c r="QCB21" s="27"/>
      <c r="QCC21" s="27"/>
      <c r="QCD21" s="27"/>
      <c r="QCE21" s="27"/>
      <c r="QCF21" s="27"/>
      <c r="QCG21" s="27"/>
      <c r="QCH21" s="27"/>
      <c r="QCI21" s="27"/>
      <c r="QCJ21" s="27"/>
      <c r="QCK21" s="27"/>
      <c r="QCL21" s="27"/>
      <c r="QCM21" s="27"/>
      <c r="QCN21" s="27"/>
      <c r="QCO21" s="27"/>
      <c r="QCP21" s="27"/>
      <c r="QCQ21" s="27"/>
      <c r="QCR21" s="27"/>
      <c r="QCS21" s="27"/>
      <c r="QCT21" s="27"/>
      <c r="QCU21" s="27"/>
      <c r="QCV21" s="27"/>
      <c r="QCW21" s="27"/>
      <c r="QCX21" s="27"/>
      <c r="QCY21" s="27"/>
      <c r="QCZ21" s="27"/>
      <c r="QDA21" s="27"/>
      <c r="QDB21" s="27"/>
      <c r="QDC21" s="27"/>
      <c r="QDD21" s="27"/>
      <c r="QDE21" s="27"/>
      <c r="QDF21" s="27"/>
      <c r="QDG21" s="27"/>
      <c r="QDH21" s="27"/>
      <c r="QDI21" s="27"/>
      <c r="QDJ21" s="27"/>
      <c r="QDK21" s="27"/>
      <c r="QDL21" s="27"/>
      <c r="QDM21" s="27"/>
      <c r="QDN21" s="27"/>
      <c r="QDO21" s="27"/>
      <c r="QDP21" s="27"/>
      <c r="QDQ21" s="27"/>
      <c r="QDR21" s="27"/>
      <c r="QDS21" s="27"/>
      <c r="QDT21" s="27"/>
      <c r="QDU21" s="27"/>
      <c r="QDV21" s="27"/>
      <c r="QDW21" s="27"/>
      <c r="QDX21" s="27"/>
      <c r="QDY21" s="27"/>
      <c r="QDZ21" s="27"/>
      <c r="QEA21" s="27"/>
      <c r="QEB21" s="27"/>
      <c r="QEC21" s="27"/>
      <c r="QED21" s="27"/>
      <c r="QEE21" s="27"/>
      <c r="QEF21" s="27"/>
      <c r="QEG21" s="27"/>
      <c r="QEH21" s="27"/>
      <c r="QEI21" s="27"/>
      <c r="QEJ21" s="27"/>
      <c r="QEK21" s="27"/>
      <c r="QEL21" s="27"/>
      <c r="QEM21" s="27"/>
      <c r="QEN21" s="27"/>
      <c r="QEO21" s="27"/>
      <c r="QEP21" s="27"/>
      <c r="QEQ21" s="27"/>
      <c r="QER21" s="27"/>
      <c r="QES21" s="27"/>
      <c r="QET21" s="27"/>
      <c r="QEU21" s="27"/>
      <c r="QEV21" s="27"/>
      <c r="QEW21" s="27"/>
      <c r="QEX21" s="27"/>
      <c r="QEY21" s="27"/>
      <c r="QEZ21" s="27"/>
      <c r="QFA21" s="27"/>
      <c r="QFB21" s="27"/>
      <c r="QFC21" s="27"/>
      <c r="QFD21" s="27"/>
      <c r="QFE21" s="27"/>
      <c r="QFF21" s="27"/>
      <c r="QFG21" s="27"/>
      <c r="QFH21" s="27"/>
      <c r="QFI21" s="27"/>
      <c r="QFJ21" s="27"/>
      <c r="QFK21" s="27"/>
      <c r="QFL21" s="27"/>
      <c r="QFM21" s="27"/>
      <c r="QFN21" s="27"/>
      <c r="QFO21" s="27"/>
      <c r="QFP21" s="27"/>
      <c r="QFQ21" s="27"/>
      <c r="QFR21" s="27"/>
      <c r="QFS21" s="27"/>
      <c r="QFT21" s="27"/>
      <c r="QFU21" s="27"/>
      <c r="QFV21" s="27"/>
      <c r="QFW21" s="27"/>
      <c r="QFX21" s="27"/>
      <c r="QFY21" s="27"/>
      <c r="QFZ21" s="27"/>
      <c r="QGA21" s="27"/>
      <c r="QGB21" s="27"/>
      <c r="QGC21" s="27"/>
      <c r="QGD21" s="27"/>
      <c r="QGE21" s="27"/>
      <c r="QGF21" s="27"/>
      <c r="QGG21" s="27"/>
      <c r="QGH21" s="27"/>
      <c r="QGI21" s="27"/>
      <c r="QGJ21" s="27"/>
      <c r="QGK21" s="27"/>
      <c r="QGL21" s="27"/>
      <c r="QGM21" s="27"/>
      <c r="QGN21" s="27"/>
      <c r="QGO21" s="27"/>
      <c r="QGP21" s="27"/>
      <c r="QGQ21" s="27"/>
      <c r="QGR21" s="27"/>
      <c r="QGS21" s="27"/>
      <c r="QGT21" s="27"/>
      <c r="QGU21" s="27"/>
      <c r="QGV21" s="27"/>
      <c r="QGW21" s="27"/>
      <c r="QGX21" s="27"/>
      <c r="QGY21" s="27"/>
      <c r="QGZ21" s="27"/>
      <c r="QHA21" s="27"/>
      <c r="QHB21" s="27"/>
      <c r="QHC21" s="27"/>
      <c r="QHD21" s="27"/>
      <c r="QHE21" s="27"/>
      <c r="QHF21" s="27"/>
      <c r="QHG21" s="27"/>
      <c r="QHH21" s="27"/>
      <c r="QHI21" s="27"/>
      <c r="QHJ21" s="27"/>
      <c r="QHK21" s="27"/>
      <c r="QHL21" s="27"/>
      <c r="QHM21" s="27"/>
      <c r="QHN21" s="27"/>
      <c r="QHO21" s="27"/>
      <c r="QHP21" s="27"/>
      <c r="QHQ21" s="27"/>
      <c r="QHR21" s="27"/>
      <c r="QHS21" s="27"/>
      <c r="QHT21" s="27"/>
      <c r="QHU21" s="27"/>
      <c r="QHV21" s="27"/>
      <c r="QHW21" s="27"/>
      <c r="QHX21" s="27"/>
      <c r="QHY21" s="27"/>
      <c r="QHZ21" s="27"/>
      <c r="QIA21" s="27"/>
      <c r="QIB21" s="27"/>
      <c r="QIC21" s="27"/>
      <c r="QID21" s="27"/>
      <c r="QIE21" s="27"/>
      <c r="QIF21" s="27"/>
      <c r="QIG21" s="27"/>
      <c r="QIH21" s="27"/>
      <c r="QII21" s="27"/>
      <c r="QIJ21" s="27"/>
      <c r="QIK21" s="27"/>
      <c r="QIL21" s="27"/>
      <c r="QIM21" s="27"/>
      <c r="QIN21" s="27"/>
      <c r="QIO21" s="27"/>
      <c r="QIP21" s="27"/>
      <c r="QIQ21" s="27"/>
      <c r="QIR21" s="27"/>
      <c r="QIS21" s="27"/>
      <c r="QIT21" s="27"/>
      <c r="QIU21" s="27"/>
      <c r="QIV21" s="27"/>
      <c r="QIW21" s="27"/>
      <c r="QIX21" s="27"/>
      <c r="QIY21" s="27"/>
      <c r="QIZ21" s="27"/>
      <c r="QJA21" s="27"/>
      <c r="QJB21" s="27"/>
      <c r="QJC21" s="27"/>
      <c r="QJD21" s="27"/>
      <c r="QJE21" s="27"/>
      <c r="QJF21" s="27"/>
      <c r="QJG21" s="27"/>
      <c r="QJH21" s="27"/>
      <c r="QJI21" s="27"/>
      <c r="QJJ21" s="27"/>
      <c r="QJK21" s="27"/>
      <c r="QJL21" s="27"/>
      <c r="QJM21" s="27"/>
      <c r="QJN21" s="27"/>
      <c r="QJO21" s="27"/>
      <c r="QJP21" s="27"/>
      <c r="QJQ21" s="27"/>
      <c r="QJR21" s="27"/>
      <c r="QJS21" s="27"/>
      <c r="QJT21" s="27"/>
      <c r="QJU21" s="27"/>
      <c r="QJV21" s="27"/>
      <c r="QJW21" s="27"/>
      <c r="QJX21" s="27"/>
      <c r="QJY21" s="27"/>
      <c r="QJZ21" s="27"/>
      <c r="QKA21" s="27"/>
      <c r="QKB21" s="27"/>
      <c r="QKC21" s="27"/>
      <c r="QKD21" s="27"/>
      <c r="QKE21" s="27"/>
      <c r="QKF21" s="27"/>
      <c r="QKG21" s="27"/>
      <c r="QKH21" s="27"/>
      <c r="QKI21" s="27"/>
      <c r="QKJ21" s="27"/>
      <c r="QKK21" s="27"/>
      <c r="QKL21" s="27"/>
      <c r="QKM21" s="27"/>
      <c r="QKN21" s="27"/>
      <c r="QKO21" s="27"/>
      <c r="QKP21" s="27"/>
      <c r="QKQ21" s="27"/>
      <c r="QKR21" s="27"/>
      <c r="QKS21" s="27"/>
      <c r="QKT21" s="27"/>
      <c r="QKU21" s="27"/>
      <c r="QKV21" s="27"/>
      <c r="QKW21" s="27"/>
      <c r="QKX21" s="27"/>
      <c r="QKY21" s="27"/>
      <c r="QKZ21" s="27"/>
      <c r="QLA21" s="27"/>
      <c r="QLB21" s="27"/>
      <c r="QLC21" s="27"/>
      <c r="QLD21" s="27"/>
      <c r="QLE21" s="27"/>
      <c r="QLF21" s="27"/>
      <c r="QLG21" s="27"/>
      <c r="QLH21" s="27"/>
      <c r="QLI21" s="27"/>
      <c r="QLJ21" s="27"/>
      <c r="QLK21" s="27"/>
      <c r="QLL21" s="27"/>
      <c r="QLM21" s="27"/>
      <c r="QLN21" s="27"/>
      <c r="QLO21" s="27"/>
      <c r="QLP21" s="27"/>
      <c r="QLQ21" s="27"/>
      <c r="QLR21" s="27"/>
      <c r="QLS21" s="27"/>
      <c r="QLT21" s="27"/>
      <c r="QLU21" s="27"/>
      <c r="QLV21" s="27"/>
      <c r="QLW21" s="27"/>
      <c r="QLX21" s="27"/>
      <c r="QLY21" s="27"/>
      <c r="QLZ21" s="27"/>
      <c r="QMA21" s="27"/>
      <c r="QMB21" s="27"/>
      <c r="QMC21" s="27"/>
      <c r="QMD21" s="27"/>
      <c r="QME21" s="27"/>
      <c r="QMF21" s="27"/>
      <c r="QMG21" s="27"/>
      <c r="QMH21" s="27"/>
      <c r="QMI21" s="27"/>
      <c r="QMJ21" s="27"/>
      <c r="QMK21" s="27"/>
      <c r="QML21" s="27"/>
      <c r="QMM21" s="27"/>
      <c r="QMN21" s="27"/>
      <c r="QMO21" s="27"/>
      <c r="QMP21" s="27"/>
      <c r="QMQ21" s="27"/>
      <c r="QMR21" s="27"/>
      <c r="QMS21" s="27"/>
      <c r="QMT21" s="27"/>
      <c r="QMU21" s="27"/>
      <c r="QMV21" s="27"/>
      <c r="QMW21" s="27"/>
      <c r="QMX21" s="27"/>
      <c r="QMY21" s="27"/>
      <c r="QMZ21" s="27"/>
      <c r="QNA21" s="27"/>
      <c r="QNB21" s="27"/>
      <c r="QNC21" s="27"/>
      <c r="QND21" s="27"/>
      <c r="QNE21" s="27"/>
      <c r="QNF21" s="27"/>
      <c r="QNG21" s="27"/>
      <c r="QNH21" s="27"/>
      <c r="QNI21" s="27"/>
      <c r="QNJ21" s="27"/>
      <c r="QNK21" s="27"/>
      <c r="QNL21" s="27"/>
      <c r="QNM21" s="27"/>
      <c r="QNN21" s="27"/>
      <c r="QNO21" s="27"/>
      <c r="QNP21" s="27"/>
      <c r="QNQ21" s="27"/>
      <c r="QNR21" s="27"/>
      <c r="QNS21" s="27"/>
      <c r="QNT21" s="27"/>
      <c r="QNU21" s="27"/>
      <c r="QNV21" s="27"/>
      <c r="QNW21" s="27"/>
      <c r="QNX21" s="27"/>
      <c r="QNY21" s="27"/>
      <c r="QNZ21" s="27"/>
      <c r="QOA21" s="27"/>
      <c r="QOB21" s="27"/>
      <c r="QOC21" s="27"/>
      <c r="QOD21" s="27"/>
      <c r="QOE21" s="27"/>
      <c r="QOF21" s="27"/>
      <c r="QOG21" s="27"/>
      <c r="QOH21" s="27"/>
      <c r="QOI21" s="27"/>
      <c r="QOJ21" s="27"/>
      <c r="QOK21" s="27"/>
      <c r="QOL21" s="27"/>
      <c r="QOM21" s="27"/>
      <c r="QON21" s="27"/>
      <c r="QOO21" s="27"/>
      <c r="QOP21" s="27"/>
      <c r="QOQ21" s="27"/>
      <c r="QOR21" s="27"/>
      <c r="QOS21" s="27"/>
      <c r="QOT21" s="27"/>
      <c r="QOU21" s="27"/>
      <c r="QOV21" s="27"/>
      <c r="QOW21" s="27"/>
      <c r="QOX21" s="27"/>
      <c r="QOY21" s="27"/>
      <c r="QOZ21" s="27"/>
      <c r="QPA21" s="27"/>
      <c r="QPB21" s="27"/>
      <c r="QPC21" s="27"/>
      <c r="QPD21" s="27"/>
      <c r="QPE21" s="27"/>
      <c r="QPF21" s="27"/>
      <c r="QPG21" s="27"/>
      <c r="QPH21" s="27"/>
      <c r="QPI21" s="27"/>
      <c r="QPJ21" s="27"/>
      <c r="QPK21" s="27"/>
      <c r="QPL21" s="27"/>
      <c r="QPM21" s="27"/>
      <c r="QPN21" s="27"/>
      <c r="QPO21" s="27"/>
      <c r="QPP21" s="27"/>
      <c r="QPQ21" s="27"/>
      <c r="QPR21" s="27"/>
      <c r="QPS21" s="27"/>
      <c r="QPT21" s="27"/>
      <c r="QPU21" s="27"/>
      <c r="QPV21" s="27"/>
      <c r="QPW21" s="27"/>
      <c r="QPX21" s="27"/>
      <c r="QPY21" s="27"/>
      <c r="QPZ21" s="27"/>
      <c r="QQA21" s="27"/>
      <c r="QQB21" s="27"/>
      <c r="QQC21" s="27"/>
      <c r="QQD21" s="27"/>
      <c r="QQE21" s="27"/>
      <c r="QQF21" s="27"/>
      <c r="QQG21" s="27"/>
      <c r="QQH21" s="27"/>
      <c r="QQI21" s="27"/>
      <c r="QQJ21" s="27"/>
      <c r="QQK21" s="27"/>
      <c r="QQL21" s="27"/>
      <c r="QQM21" s="27"/>
      <c r="QQN21" s="27"/>
      <c r="QQO21" s="27"/>
      <c r="QQP21" s="27"/>
      <c r="QQQ21" s="27"/>
      <c r="QQR21" s="27"/>
      <c r="QQS21" s="27"/>
      <c r="QQT21" s="27"/>
      <c r="QQU21" s="27"/>
      <c r="QQV21" s="27"/>
      <c r="QQW21" s="27"/>
      <c r="QQX21" s="27"/>
      <c r="QQY21" s="27"/>
      <c r="QQZ21" s="27"/>
      <c r="QRA21" s="27"/>
      <c r="QRB21" s="27"/>
      <c r="QRC21" s="27"/>
      <c r="QRD21" s="27"/>
      <c r="QRE21" s="27"/>
      <c r="QRF21" s="27"/>
      <c r="QRG21" s="27"/>
      <c r="QRH21" s="27"/>
      <c r="QRI21" s="27"/>
      <c r="QRJ21" s="27"/>
      <c r="QRK21" s="27"/>
      <c r="QRL21" s="27"/>
      <c r="QRM21" s="27"/>
      <c r="QRN21" s="27"/>
      <c r="QRO21" s="27"/>
      <c r="QRP21" s="27"/>
      <c r="QRQ21" s="27"/>
      <c r="QRR21" s="27"/>
      <c r="QRS21" s="27"/>
      <c r="QRT21" s="27"/>
      <c r="QRU21" s="27"/>
      <c r="QRV21" s="27"/>
      <c r="QRW21" s="27"/>
      <c r="QRX21" s="27"/>
      <c r="QRY21" s="27"/>
      <c r="QRZ21" s="27"/>
      <c r="QSA21" s="27"/>
      <c r="QSB21" s="27"/>
      <c r="QSC21" s="27"/>
      <c r="QSD21" s="27"/>
      <c r="QSE21" s="27"/>
      <c r="QSF21" s="27"/>
      <c r="QSG21" s="27"/>
      <c r="QSH21" s="27"/>
      <c r="QSI21" s="27"/>
      <c r="QSJ21" s="27"/>
      <c r="QSK21" s="27"/>
      <c r="QSL21" s="27"/>
      <c r="QSM21" s="27"/>
      <c r="QSN21" s="27"/>
      <c r="QSO21" s="27"/>
      <c r="QSP21" s="27"/>
      <c r="QSQ21" s="27"/>
      <c r="QSR21" s="27"/>
      <c r="QSS21" s="27"/>
      <c r="QST21" s="27"/>
      <c r="QSU21" s="27"/>
      <c r="QSV21" s="27"/>
      <c r="QSW21" s="27"/>
      <c r="QSX21" s="27"/>
      <c r="QSY21" s="27"/>
      <c r="QSZ21" s="27"/>
      <c r="QTA21" s="27"/>
      <c r="QTB21" s="27"/>
      <c r="QTC21" s="27"/>
      <c r="QTD21" s="27"/>
      <c r="QTE21" s="27"/>
      <c r="QTF21" s="27"/>
      <c r="QTG21" s="27"/>
      <c r="QTH21" s="27"/>
      <c r="QTI21" s="27"/>
      <c r="QTJ21" s="27"/>
      <c r="QTK21" s="27"/>
      <c r="QTL21" s="27"/>
      <c r="QTM21" s="27"/>
      <c r="QTN21" s="27"/>
      <c r="QTO21" s="27"/>
      <c r="QTP21" s="27"/>
      <c r="QTQ21" s="27"/>
      <c r="QTR21" s="27"/>
      <c r="QTS21" s="27"/>
      <c r="QTT21" s="27"/>
      <c r="QTU21" s="27"/>
      <c r="QTV21" s="27"/>
      <c r="QTW21" s="27"/>
      <c r="QTX21" s="27"/>
      <c r="QTY21" s="27"/>
      <c r="QTZ21" s="27"/>
      <c r="QUA21" s="27"/>
      <c r="QUB21" s="27"/>
      <c r="QUC21" s="27"/>
      <c r="QUD21" s="27"/>
      <c r="QUE21" s="27"/>
      <c r="QUF21" s="27"/>
      <c r="QUG21" s="27"/>
      <c r="QUH21" s="27"/>
      <c r="QUI21" s="27"/>
      <c r="QUJ21" s="27"/>
      <c r="QUK21" s="27"/>
      <c r="QUL21" s="27"/>
      <c r="QUM21" s="27"/>
      <c r="QUN21" s="27"/>
      <c r="QUO21" s="27"/>
      <c r="QUP21" s="27"/>
      <c r="QUQ21" s="27"/>
      <c r="QUR21" s="27"/>
      <c r="QUS21" s="27"/>
      <c r="QUT21" s="27"/>
      <c r="QUU21" s="27"/>
      <c r="QUV21" s="27"/>
      <c r="QUW21" s="27"/>
      <c r="QUX21" s="27"/>
      <c r="QUY21" s="27"/>
      <c r="QUZ21" s="27"/>
      <c r="QVA21" s="27"/>
      <c r="QVB21" s="27"/>
      <c r="QVC21" s="27"/>
      <c r="QVD21" s="27"/>
      <c r="QVE21" s="27"/>
      <c r="QVF21" s="27"/>
      <c r="QVG21" s="27"/>
      <c r="QVH21" s="27"/>
      <c r="QVI21" s="27"/>
      <c r="QVJ21" s="27"/>
      <c r="QVK21" s="27"/>
      <c r="QVL21" s="27"/>
      <c r="QVM21" s="27"/>
      <c r="QVN21" s="27"/>
      <c r="QVO21" s="27"/>
      <c r="QVP21" s="27"/>
      <c r="QVQ21" s="27"/>
      <c r="QVR21" s="27"/>
      <c r="QVS21" s="27"/>
      <c r="QVT21" s="27"/>
      <c r="QVU21" s="27"/>
      <c r="QVV21" s="27"/>
      <c r="QVW21" s="27"/>
      <c r="QVX21" s="27"/>
      <c r="QVY21" s="27"/>
      <c r="QVZ21" s="27"/>
      <c r="QWA21" s="27"/>
      <c r="QWB21" s="27"/>
      <c r="QWC21" s="27"/>
      <c r="QWD21" s="27"/>
      <c r="QWE21" s="27"/>
      <c r="QWF21" s="27"/>
      <c r="QWG21" s="27"/>
      <c r="QWH21" s="27"/>
      <c r="QWI21" s="27"/>
      <c r="QWJ21" s="27"/>
      <c r="QWK21" s="27"/>
      <c r="QWL21" s="27"/>
      <c r="QWM21" s="27"/>
      <c r="QWN21" s="27"/>
      <c r="QWO21" s="27"/>
      <c r="QWP21" s="27"/>
      <c r="QWQ21" s="27"/>
      <c r="QWR21" s="27"/>
      <c r="QWS21" s="27"/>
      <c r="QWT21" s="27"/>
      <c r="QWU21" s="27"/>
      <c r="QWV21" s="27"/>
      <c r="QWW21" s="27"/>
      <c r="QWX21" s="27"/>
      <c r="QWY21" s="27"/>
      <c r="QWZ21" s="27"/>
      <c r="QXA21" s="27"/>
      <c r="QXB21" s="27"/>
      <c r="QXC21" s="27"/>
      <c r="QXD21" s="27"/>
      <c r="QXE21" s="27"/>
      <c r="QXF21" s="27"/>
      <c r="QXG21" s="27"/>
      <c r="QXH21" s="27"/>
      <c r="QXI21" s="27"/>
      <c r="QXJ21" s="27"/>
      <c r="QXK21" s="27"/>
      <c r="QXL21" s="27"/>
      <c r="QXM21" s="27"/>
      <c r="QXN21" s="27"/>
      <c r="QXO21" s="27"/>
      <c r="QXP21" s="27"/>
      <c r="QXQ21" s="27"/>
      <c r="QXR21" s="27"/>
      <c r="QXS21" s="27"/>
      <c r="QXT21" s="27"/>
      <c r="QXU21" s="27"/>
      <c r="QXV21" s="27"/>
      <c r="QXW21" s="27"/>
      <c r="QXX21" s="27"/>
      <c r="QXY21" s="27"/>
      <c r="QXZ21" s="27"/>
      <c r="QYA21" s="27"/>
      <c r="QYB21" s="27"/>
      <c r="QYC21" s="27"/>
      <c r="QYD21" s="27"/>
      <c r="QYE21" s="27"/>
      <c r="QYF21" s="27"/>
      <c r="QYG21" s="27"/>
      <c r="QYH21" s="27"/>
      <c r="QYI21" s="27"/>
      <c r="QYJ21" s="27"/>
      <c r="QYK21" s="27"/>
      <c r="QYL21" s="27"/>
      <c r="QYM21" s="27"/>
      <c r="QYN21" s="27"/>
      <c r="QYO21" s="27"/>
      <c r="QYP21" s="27"/>
      <c r="QYQ21" s="27"/>
      <c r="QYR21" s="27"/>
      <c r="QYS21" s="27"/>
      <c r="QYT21" s="27"/>
      <c r="QYU21" s="27"/>
      <c r="QYV21" s="27"/>
      <c r="QYW21" s="27"/>
      <c r="QYX21" s="27"/>
      <c r="QYY21" s="27"/>
      <c r="QYZ21" s="27"/>
      <c r="QZA21" s="27"/>
      <c r="QZB21" s="27"/>
      <c r="QZC21" s="27"/>
      <c r="QZD21" s="27"/>
      <c r="QZE21" s="27"/>
      <c r="QZF21" s="27"/>
      <c r="QZG21" s="27"/>
      <c r="QZH21" s="27"/>
      <c r="QZI21" s="27"/>
      <c r="QZJ21" s="27"/>
      <c r="QZK21" s="27"/>
      <c r="QZL21" s="27"/>
      <c r="QZM21" s="27"/>
      <c r="QZN21" s="27"/>
      <c r="QZO21" s="27"/>
      <c r="QZP21" s="27"/>
      <c r="QZQ21" s="27"/>
      <c r="QZR21" s="27"/>
      <c r="QZS21" s="27"/>
      <c r="QZT21" s="27"/>
      <c r="QZU21" s="27"/>
      <c r="QZV21" s="27"/>
      <c r="QZW21" s="27"/>
      <c r="QZX21" s="27"/>
      <c r="QZY21" s="27"/>
      <c r="QZZ21" s="27"/>
      <c r="RAA21" s="27"/>
      <c r="RAB21" s="27"/>
      <c r="RAC21" s="27"/>
      <c r="RAD21" s="27"/>
      <c r="RAE21" s="27"/>
      <c r="RAF21" s="27"/>
      <c r="RAG21" s="27"/>
      <c r="RAH21" s="27"/>
      <c r="RAI21" s="27"/>
      <c r="RAJ21" s="27"/>
      <c r="RAK21" s="27"/>
      <c r="RAL21" s="27"/>
      <c r="RAM21" s="27"/>
      <c r="RAN21" s="27"/>
      <c r="RAO21" s="27"/>
      <c r="RAP21" s="27"/>
      <c r="RAQ21" s="27"/>
      <c r="RAR21" s="27"/>
      <c r="RAS21" s="27"/>
      <c r="RAT21" s="27"/>
      <c r="RAU21" s="27"/>
      <c r="RAV21" s="27"/>
      <c r="RAW21" s="27"/>
      <c r="RAX21" s="27"/>
      <c r="RAY21" s="27"/>
      <c r="RAZ21" s="27"/>
      <c r="RBA21" s="27"/>
      <c r="RBB21" s="27"/>
      <c r="RBC21" s="27"/>
      <c r="RBD21" s="27"/>
      <c r="RBE21" s="27"/>
      <c r="RBF21" s="27"/>
      <c r="RBG21" s="27"/>
      <c r="RBH21" s="27"/>
      <c r="RBI21" s="27"/>
      <c r="RBJ21" s="27"/>
      <c r="RBK21" s="27"/>
      <c r="RBL21" s="27"/>
      <c r="RBM21" s="27"/>
      <c r="RBN21" s="27"/>
      <c r="RBO21" s="27"/>
      <c r="RBP21" s="27"/>
      <c r="RBQ21" s="27"/>
      <c r="RBR21" s="27"/>
      <c r="RBS21" s="27"/>
      <c r="RBT21" s="27"/>
      <c r="RBU21" s="27"/>
      <c r="RBV21" s="27"/>
      <c r="RBW21" s="27"/>
      <c r="RBX21" s="27"/>
      <c r="RBY21" s="27"/>
      <c r="RBZ21" s="27"/>
      <c r="RCA21" s="27"/>
      <c r="RCB21" s="27"/>
      <c r="RCC21" s="27"/>
      <c r="RCD21" s="27"/>
      <c r="RCE21" s="27"/>
      <c r="RCF21" s="27"/>
      <c r="RCG21" s="27"/>
      <c r="RCH21" s="27"/>
      <c r="RCI21" s="27"/>
      <c r="RCJ21" s="27"/>
      <c r="RCK21" s="27"/>
      <c r="RCL21" s="27"/>
      <c r="RCM21" s="27"/>
      <c r="RCN21" s="27"/>
      <c r="RCO21" s="27"/>
      <c r="RCP21" s="27"/>
      <c r="RCQ21" s="27"/>
      <c r="RCR21" s="27"/>
      <c r="RCS21" s="27"/>
      <c r="RCT21" s="27"/>
      <c r="RCU21" s="27"/>
      <c r="RCV21" s="27"/>
      <c r="RCW21" s="27"/>
      <c r="RCX21" s="27"/>
      <c r="RCY21" s="27"/>
      <c r="RCZ21" s="27"/>
      <c r="RDA21" s="27"/>
      <c r="RDB21" s="27"/>
      <c r="RDC21" s="27"/>
      <c r="RDD21" s="27"/>
      <c r="RDE21" s="27"/>
      <c r="RDF21" s="27"/>
      <c r="RDG21" s="27"/>
      <c r="RDH21" s="27"/>
      <c r="RDI21" s="27"/>
      <c r="RDJ21" s="27"/>
      <c r="RDK21" s="27"/>
      <c r="RDL21" s="27"/>
      <c r="RDM21" s="27"/>
      <c r="RDN21" s="27"/>
      <c r="RDO21" s="27"/>
      <c r="RDP21" s="27"/>
      <c r="RDQ21" s="27"/>
      <c r="RDR21" s="27"/>
      <c r="RDS21" s="27"/>
      <c r="RDT21" s="27"/>
      <c r="RDU21" s="27"/>
      <c r="RDV21" s="27"/>
      <c r="RDW21" s="27"/>
      <c r="RDX21" s="27"/>
      <c r="RDY21" s="27"/>
      <c r="RDZ21" s="27"/>
      <c r="REA21" s="27"/>
      <c r="REB21" s="27"/>
      <c r="REC21" s="27"/>
      <c r="RED21" s="27"/>
      <c r="REE21" s="27"/>
      <c r="REF21" s="27"/>
      <c r="REG21" s="27"/>
      <c r="REH21" s="27"/>
      <c r="REI21" s="27"/>
      <c r="REJ21" s="27"/>
      <c r="REK21" s="27"/>
      <c r="REL21" s="27"/>
      <c r="REM21" s="27"/>
      <c r="REN21" s="27"/>
      <c r="REO21" s="27"/>
      <c r="REP21" s="27"/>
      <c r="REQ21" s="27"/>
      <c r="RER21" s="27"/>
      <c r="RES21" s="27"/>
      <c r="RET21" s="27"/>
      <c r="REU21" s="27"/>
      <c r="REV21" s="27"/>
      <c r="REW21" s="27"/>
      <c r="REX21" s="27"/>
      <c r="REY21" s="27"/>
      <c r="REZ21" s="27"/>
      <c r="RFA21" s="27"/>
      <c r="RFB21" s="27"/>
      <c r="RFC21" s="27"/>
      <c r="RFD21" s="27"/>
      <c r="RFE21" s="27"/>
      <c r="RFF21" s="27"/>
      <c r="RFG21" s="27"/>
      <c r="RFH21" s="27"/>
      <c r="RFI21" s="27"/>
      <c r="RFJ21" s="27"/>
      <c r="RFK21" s="27"/>
      <c r="RFL21" s="27"/>
      <c r="RFM21" s="27"/>
      <c r="RFN21" s="27"/>
      <c r="RFO21" s="27"/>
      <c r="RFP21" s="27"/>
      <c r="RFQ21" s="27"/>
      <c r="RFR21" s="27"/>
      <c r="RFS21" s="27"/>
      <c r="RFT21" s="27"/>
      <c r="RFU21" s="27"/>
      <c r="RFV21" s="27"/>
      <c r="RFW21" s="27"/>
      <c r="RFX21" s="27"/>
      <c r="RFY21" s="27"/>
      <c r="RFZ21" s="27"/>
      <c r="RGA21" s="27"/>
      <c r="RGB21" s="27"/>
      <c r="RGC21" s="27"/>
      <c r="RGD21" s="27"/>
      <c r="RGE21" s="27"/>
      <c r="RGF21" s="27"/>
      <c r="RGG21" s="27"/>
      <c r="RGH21" s="27"/>
      <c r="RGI21" s="27"/>
      <c r="RGJ21" s="27"/>
      <c r="RGK21" s="27"/>
      <c r="RGL21" s="27"/>
      <c r="RGM21" s="27"/>
      <c r="RGN21" s="27"/>
      <c r="RGO21" s="27"/>
      <c r="RGP21" s="27"/>
      <c r="RGQ21" s="27"/>
      <c r="RGR21" s="27"/>
      <c r="RGS21" s="27"/>
      <c r="RGT21" s="27"/>
      <c r="RGU21" s="27"/>
      <c r="RGV21" s="27"/>
      <c r="RGW21" s="27"/>
      <c r="RGX21" s="27"/>
      <c r="RGY21" s="27"/>
      <c r="RGZ21" s="27"/>
      <c r="RHA21" s="27"/>
      <c r="RHB21" s="27"/>
      <c r="RHC21" s="27"/>
      <c r="RHD21" s="27"/>
      <c r="RHE21" s="27"/>
      <c r="RHF21" s="27"/>
      <c r="RHG21" s="27"/>
      <c r="RHH21" s="27"/>
      <c r="RHI21" s="27"/>
      <c r="RHJ21" s="27"/>
      <c r="RHK21" s="27"/>
      <c r="RHL21" s="27"/>
      <c r="RHM21" s="27"/>
      <c r="RHN21" s="27"/>
      <c r="RHO21" s="27"/>
      <c r="RHP21" s="27"/>
      <c r="RHQ21" s="27"/>
      <c r="RHR21" s="27"/>
      <c r="RHS21" s="27"/>
      <c r="RHT21" s="27"/>
      <c r="RHU21" s="27"/>
      <c r="RHV21" s="27"/>
      <c r="RHW21" s="27"/>
      <c r="RHX21" s="27"/>
      <c r="RHY21" s="27"/>
      <c r="RHZ21" s="27"/>
      <c r="RIA21" s="27"/>
      <c r="RIB21" s="27"/>
      <c r="RIC21" s="27"/>
      <c r="RID21" s="27"/>
      <c r="RIE21" s="27"/>
      <c r="RIF21" s="27"/>
      <c r="RIG21" s="27"/>
      <c r="RIH21" s="27"/>
      <c r="RII21" s="27"/>
      <c r="RIJ21" s="27"/>
      <c r="RIK21" s="27"/>
      <c r="RIL21" s="27"/>
      <c r="RIM21" s="27"/>
      <c r="RIN21" s="27"/>
      <c r="RIO21" s="27"/>
      <c r="RIP21" s="27"/>
      <c r="RIQ21" s="27"/>
      <c r="RIR21" s="27"/>
      <c r="RIS21" s="27"/>
      <c r="RIT21" s="27"/>
      <c r="RIU21" s="27"/>
      <c r="RIV21" s="27"/>
      <c r="RIW21" s="27"/>
      <c r="RIX21" s="27"/>
      <c r="RIY21" s="27"/>
      <c r="RIZ21" s="27"/>
      <c r="RJA21" s="27"/>
      <c r="RJB21" s="27"/>
      <c r="RJC21" s="27"/>
      <c r="RJD21" s="27"/>
      <c r="RJE21" s="27"/>
      <c r="RJF21" s="27"/>
      <c r="RJG21" s="27"/>
      <c r="RJH21" s="27"/>
      <c r="RJI21" s="27"/>
      <c r="RJJ21" s="27"/>
      <c r="RJK21" s="27"/>
      <c r="RJL21" s="27"/>
      <c r="RJM21" s="27"/>
      <c r="RJN21" s="27"/>
      <c r="RJO21" s="27"/>
      <c r="RJP21" s="27"/>
      <c r="RJQ21" s="27"/>
      <c r="RJR21" s="27"/>
      <c r="RJS21" s="27"/>
      <c r="RJT21" s="27"/>
      <c r="RJU21" s="27"/>
      <c r="RJV21" s="27"/>
      <c r="RJW21" s="27"/>
      <c r="RJX21" s="27"/>
      <c r="RJY21" s="27"/>
      <c r="RJZ21" s="27"/>
      <c r="RKA21" s="27"/>
      <c r="RKB21" s="27"/>
      <c r="RKC21" s="27"/>
      <c r="RKD21" s="27"/>
      <c r="RKE21" s="27"/>
      <c r="RKF21" s="27"/>
      <c r="RKG21" s="27"/>
      <c r="RKH21" s="27"/>
      <c r="RKI21" s="27"/>
      <c r="RKJ21" s="27"/>
      <c r="RKK21" s="27"/>
      <c r="RKL21" s="27"/>
      <c r="RKM21" s="27"/>
      <c r="RKN21" s="27"/>
      <c r="RKO21" s="27"/>
      <c r="RKP21" s="27"/>
      <c r="RKQ21" s="27"/>
      <c r="RKR21" s="27"/>
      <c r="RKS21" s="27"/>
      <c r="RKT21" s="27"/>
      <c r="RKU21" s="27"/>
      <c r="RKV21" s="27"/>
      <c r="RKW21" s="27"/>
      <c r="RKX21" s="27"/>
      <c r="RKY21" s="27"/>
      <c r="RKZ21" s="27"/>
      <c r="RLA21" s="27"/>
      <c r="RLB21" s="27"/>
      <c r="RLC21" s="27"/>
      <c r="RLD21" s="27"/>
      <c r="RLE21" s="27"/>
      <c r="RLF21" s="27"/>
      <c r="RLG21" s="27"/>
      <c r="RLH21" s="27"/>
      <c r="RLI21" s="27"/>
      <c r="RLJ21" s="27"/>
      <c r="RLK21" s="27"/>
      <c r="RLL21" s="27"/>
      <c r="RLM21" s="27"/>
      <c r="RLN21" s="27"/>
      <c r="RLO21" s="27"/>
      <c r="RLP21" s="27"/>
      <c r="RLQ21" s="27"/>
      <c r="RLR21" s="27"/>
      <c r="RLS21" s="27"/>
      <c r="RLT21" s="27"/>
      <c r="RLU21" s="27"/>
      <c r="RLV21" s="27"/>
      <c r="RLW21" s="27"/>
      <c r="RLX21" s="27"/>
      <c r="RLY21" s="27"/>
      <c r="RLZ21" s="27"/>
      <c r="RMA21" s="27"/>
      <c r="RMB21" s="27"/>
      <c r="RMC21" s="27"/>
      <c r="RMD21" s="27"/>
      <c r="RME21" s="27"/>
      <c r="RMF21" s="27"/>
      <c r="RMG21" s="27"/>
      <c r="RMH21" s="27"/>
      <c r="RMI21" s="27"/>
      <c r="RMJ21" s="27"/>
      <c r="RMK21" s="27"/>
      <c r="RML21" s="27"/>
      <c r="RMM21" s="27"/>
      <c r="RMN21" s="27"/>
      <c r="RMO21" s="27"/>
      <c r="RMP21" s="27"/>
      <c r="RMQ21" s="27"/>
      <c r="RMR21" s="27"/>
      <c r="RMS21" s="27"/>
      <c r="RMT21" s="27"/>
      <c r="RMU21" s="27"/>
      <c r="RMV21" s="27"/>
      <c r="RMW21" s="27"/>
      <c r="RMX21" s="27"/>
      <c r="RMY21" s="27"/>
      <c r="RMZ21" s="27"/>
      <c r="RNA21" s="27"/>
      <c r="RNB21" s="27"/>
      <c r="RNC21" s="27"/>
      <c r="RND21" s="27"/>
      <c r="RNE21" s="27"/>
      <c r="RNF21" s="27"/>
      <c r="RNG21" s="27"/>
      <c r="RNH21" s="27"/>
      <c r="RNI21" s="27"/>
      <c r="RNJ21" s="27"/>
      <c r="RNK21" s="27"/>
      <c r="RNL21" s="27"/>
      <c r="RNM21" s="27"/>
      <c r="RNN21" s="27"/>
      <c r="RNO21" s="27"/>
      <c r="RNP21" s="27"/>
      <c r="RNQ21" s="27"/>
      <c r="RNR21" s="27"/>
      <c r="RNS21" s="27"/>
      <c r="RNT21" s="27"/>
      <c r="RNU21" s="27"/>
      <c r="RNV21" s="27"/>
      <c r="RNW21" s="27"/>
      <c r="RNX21" s="27"/>
      <c r="RNY21" s="27"/>
      <c r="RNZ21" s="27"/>
      <c r="ROA21" s="27"/>
      <c r="ROB21" s="27"/>
      <c r="ROC21" s="27"/>
      <c r="ROD21" s="27"/>
      <c r="ROE21" s="27"/>
      <c r="ROF21" s="27"/>
      <c r="ROG21" s="27"/>
      <c r="ROH21" s="27"/>
      <c r="ROI21" s="27"/>
      <c r="ROJ21" s="27"/>
      <c r="ROK21" s="27"/>
      <c r="ROL21" s="27"/>
      <c r="ROM21" s="27"/>
      <c r="RON21" s="27"/>
      <c r="ROO21" s="27"/>
      <c r="ROP21" s="27"/>
      <c r="ROQ21" s="27"/>
      <c r="ROR21" s="27"/>
      <c r="ROS21" s="27"/>
      <c r="ROT21" s="27"/>
      <c r="ROU21" s="27"/>
      <c r="ROV21" s="27"/>
      <c r="ROW21" s="27"/>
      <c r="ROX21" s="27"/>
      <c r="ROY21" s="27"/>
      <c r="ROZ21" s="27"/>
      <c r="RPA21" s="27"/>
      <c r="RPB21" s="27"/>
      <c r="RPC21" s="27"/>
      <c r="RPD21" s="27"/>
      <c r="RPE21" s="27"/>
      <c r="RPF21" s="27"/>
      <c r="RPG21" s="27"/>
      <c r="RPH21" s="27"/>
      <c r="RPI21" s="27"/>
      <c r="RPJ21" s="27"/>
      <c r="RPK21" s="27"/>
      <c r="RPL21" s="27"/>
      <c r="RPM21" s="27"/>
      <c r="RPN21" s="27"/>
      <c r="RPO21" s="27"/>
      <c r="RPP21" s="27"/>
      <c r="RPQ21" s="27"/>
      <c r="RPR21" s="27"/>
      <c r="RPS21" s="27"/>
      <c r="RPT21" s="27"/>
      <c r="RPU21" s="27"/>
      <c r="RPV21" s="27"/>
      <c r="RPW21" s="27"/>
      <c r="RPX21" s="27"/>
      <c r="RPY21" s="27"/>
      <c r="RPZ21" s="27"/>
      <c r="RQA21" s="27"/>
      <c r="RQB21" s="27"/>
      <c r="RQC21" s="27"/>
      <c r="RQD21" s="27"/>
      <c r="RQE21" s="27"/>
      <c r="RQF21" s="27"/>
      <c r="RQG21" s="27"/>
      <c r="RQH21" s="27"/>
      <c r="RQI21" s="27"/>
      <c r="RQJ21" s="27"/>
      <c r="RQK21" s="27"/>
      <c r="RQL21" s="27"/>
      <c r="RQM21" s="27"/>
      <c r="RQN21" s="27"/>
      <c r="RQO21" s="27"/>
      <c r="RQP21" s="27"/>
      <c r="RQQ21" s="27"/>
      <c r="RQR21" s="27"/>
      <c r="RQS21" s="27"/>
      <c r="RQT21" s="27"/>
      <c r="RQU21" s="27"/>
      <c r="RQV21" s="27"/>
      <c r="RQW21" s="27"/>
      <c r="RQX21" s="27"/>
      <c r="RQY21" s="27"/>
      <c r="RQZ21" s="27"/>
      <c r="RRA21" s="27"/>
      <c r="RRB21" s="27"/>
      <c r="RRC21" s="27"/>
      <c r="RRD21" s="27"/>
      <c r="RRE21" s="27"/>
      <c r="RRF21" s="27"/>
      <c r="RRG21" s="27"/>
      <c r="RRH21" s="27"/>
      <c r="RRI21" s="27"/>
      <c r="RRJ21" s="27"/>
      <c r="RRK21" s="27"/>
      <c r="RRL21" s="27"/>
      <c r="RRM21" s="27"/>
      <c r="RRN21" s="27"/>
      <c r="RRO21" s="27"/>
      <c r="RRP21" s="27"/>
      <c r="RRQ21" s="27"/>
      <c r="RRR21" s="27"/>
      <c r="RRS21" s="27"/>
      <c r="RRT21" s="27"/>
      <c r="RRU21" s="27"/>
      <c r="RRV21" s="27"/>
      <c r="RRW21" s="27"/>
      <c r="RRX21" s="27"/>
      <c r="RRY21" s="27"/>
      <c r="RRZ21" s="27"/>
      <c r="RSA21" s="27"/>
      <c r="RSB21" s="27"/>
      <c r="RSC21" s="27"/>
      <c r="RSD21" s="27"/>
      <c r="RSE21" s="27"/>
      <c r="RSF21" s="27"/>
      <c r="RSG21" s="27"/>
      <c r="RSH21" s="27"/>
      <c r="RSI21" s="27"/>
      <c r="RSJ21" s="27"/>
      <c r="RSK21" s="27"/>
      <c r="RSL21" s="27"/>
      <c r="RSM21" s="27"/>
      <c r="RSN21" s="27"/>
      <c r="RSO21" s="27"/>
      <c r="RSP21" s="27"/>
      <c r="RSQ21" s="27"/>
      <c r="RSR21" s="27"/>
      <c r="RSS21" s="27"/>
      <c r="RST21" s="27"/>
      <c r="RSU21" s="27"/>
      <c r="RSV21" s="27"/>
      <c r="RSW21" s="27"/>
      <c r="RSX21" s="27"/>
      <c r="RSY21" s="27"/>
      <c r="RSZ21" s="27"/>
      <c r="RTA21" s="27"/>
      <c r="RTB21" s="27"/>
      <c r="RTC21" s="27"/>
      <c r="RTD21" s="27"/>
      <c r="RTE21" s="27"/>
      <c r="RTF21" s="27"/>
      <c r="RTG21" s="27"/>
      <c r="RTH21" s="27"/>
      <c r="RTI21" s="27"/>
      <c r="RTJ21" s="27"/>
      <c r="RTK21" s="27"/>
      <c r="RTL21" s="27"/>
      <c r="RTM21" s="27"/>
      <c r="RTN21" s="27"/>
      <c r="RTO21" s="27"/>
      <c r="RTP21" s="27"/>
      <c r="RTQ21" s="27"/>
      <c r="RTR21" s="27"/>
      <c r="RTS21" s="27"/>
      <c r="RTT21" s="27"/>
      <c r="RTU21" s="27"/>
      <c r="RTV21" s="27"/>
      <c r="RTW21" s="27"/>
      <c r="RTX21" s="27"/>
      <c r="RTY21" s="27"/>
      <c r="RTZ21" s="27"/>
      <c r="RUA21" s="27"/>
      <c r="RUB21" s="27"/>
      <c r="RUC21" s="27"/>
      <c r="RUD21" s="27"/>
      <c r="RUE21" s="27"/>
      <c r="RUF21" s="27"/>
      <c r="RUG21" s="27"/>
      <c r="RUH21" s="27"/>
      <c r="RUI21" s="27"/>
      <c r="RUJ21" s="27"/>
      <c r="RUK21" s="27"/>
      <c r="RUL21" s="27"/>
      <c r="RUM21" s="27"/>
      <c r="RUN21" s="27"/>
      <c r="RUO21" s="27"/>
      <c r="RUP21" s="27"/>
      <c r="RUQ21" s="27"/>
      <c r="RUR21" s="27"/>
      <c r="RUS21" s="27"/>
      <c r="RUT21" s="27"/>
      <c r="RUU21" s="27"/>
      <c r="RUV21" s="27"/>
      <c r="RUW21" s="27"/>
      <c r="RUX21" s="27"/>
      <c r="RUY21" s="27"/>
      <c r="RUZ21" s="27"/>
      <c r="RVA21" s="27"/>
      <c r="RVB21" s="27"/>
      <c r="RVC21" s="27"/>
      <c r="RVD21" s="27"/>
      <c r="RVE21" s="27"/>
      <c r="RVF21" s="27"/>
      <c r="RVG21" s="27"/>
      <c r="RVH21" s="27"/>
      <c r="RVI21" s="27"/>
      <c r="RVJ21" s="27"/>
      <c r="RVK21" s="27"/>
      <c r="RVL21" s="27"/>
      <c r="RVM21" s="27"/>
      <c r="RVN21" s="27"/>
      <c r="RVO21" s="27"/>
      <c r="RVP21" s="27"/>
      <c r="RVQ21" s="27"/>
      <c r="RVR21" s="27"/>
      <c r="RVS21" s="27"/>
      <c r="RVT21" s="27"/>
      <c r="RVU21" s="27"/>
      <c r="RVV21" s="27"/>
      <c r="RVW21" s="27"/>
      <c r="RVX21" s="27"/>
      <c r="RVY21" s="27"/>
      <c r="RVZ21" s="27"/>
      <c r="RWA21" s="27"/>
      <c r="RWB21" s="27"/>
      <c r="RWC21" s="27"/>
      <c r="RWD21" s="27"/>
      <c r="RWE21" s="27"/>
      <c r="RWF21" s="27"/>
      <c r="RWG21" s="27"/>
      <c r="RWH21" s="27"/>
      <c r="RWI21" s="27"/>
      <c r="RWJ21" s="27"/>
      <c r="RWK21" s="27"/>
      <c r="RWL21" s="27"/>
      <c r="RWM21" s="27"/>
      <c r="RWN21" s="27"/>
      <c r="RWO21" s="27"/>
      <c r="RWP21" s="27"/>
      <c r="RWQ21" s="27"/>
      <c r="RWR21" s="27"/>
      <c r="RWS21" s="27"/>
      <c r="RWT21" s="27"/>
      <c r="RWU21" s="27"/>
      <c r="RWV21" s="27"/>
      <c r="RWW21" s="27"/>
      <c r="RWX21" s="27"/>
      <c r="RWY21" s="27"/>
      <c r="RWZ21" s="27"/>
      <c r="RXA21" s="27"/>
      <c r="RXB21" s="27"/>
      <c r="RXC21" s="27"/>
      <c r="RXD21" s="27"/>
      <c r="RXE21" s="27"/>
      <c r="RXF21" s="27"/>
      <c r="RXG21" s="27"/>
      <c r="RXH21" s="27"/>
      <c r="RXI21" s="27"/>
      <c r="RXJ21" s="27"/>
      <c r="RXK21" s="27"/>
      <c r="RXL21" s="27"/>
      <c r="RXM21" s="27"/>
      <c r="RXN21" s="27"/>
      <c r="RXO21" s="27"/>
      <c r="RXP21" s="27"/>
      <c r="RXQ21" s="27"/>
      <c r="RXR21" s="27"/>
      <c r="RXS21" s="27"/>
      <c r="RXT21" s="27"/>
      <c r="RXU21" s="27"/>
      <c r="RXV21" s="27"/>
      <c r="RXW21" s="27"/>
      <c r="RXX21" s="27"/>
      <c r="RXY21" s="27"/>
      <c r="RXZ21" s="27"/>
      <c r="RYA21" s="27"/>
      <c r="RYB21" s="27"/>
      <c r="RYC21" s="27"/>
      <c r="RYD21" s="27"/>
      <c r="RYE21" s="27"/>
      <c r="RYF21" s="27"/>
      <c r="RYG21" s="27"/>
      <c r="RYH21" s="27"/>
      <c r="RYI21" s="27"/>
      <c r="RYJ21" s="27"/>
      <c r="RYK21" s="27"/>
      <c r="RYL21" s="27"/>
      <c r="RYM21" s="27"/>
      <c r="RYN21" s="27"/>
      <c r="RYO21" s="27"/>
      <c r="RYP21" s="27"/>
      <c r="RYQ21" s="27"/>
      <c r="RYR21" s="27"/>
      <c r="RYS21" s="27"/>
      <c r="RYT21" s="27"/>
      <c r="RYU21" s="27"/>
      <c r="RYV21" s="27"/>
      <c r="RYW21" s="27"/>
      <c r="RYX21" s="27"/>
      <c r="RYY21" s="27"/>
      <c r="RYZ21" s="27"/>
      <c r="RZA21" s="27"/>
      <c r="RZB21" s="27"/>
      <c r="RZC21" s="27"/>
      <c r="RZD21" s="27"/>
      <c r="RZE21" s="27"/>
      <c r="RZF21" s="27"/>
      <c r="RZG21" s="27"/>
      <c r="RZH21" s="27"/>
      <c r="RZI21" s="27"/>
      <c r="RZJ21" s="27"/>
      <c r="RZK21" s="27"/>
      <c r="RZL21" s="27"/>
      <c r="RZM21" s="27"/>
      <c r="RZN21" s="27"/>
      <c r="RZO21" s="27"/>
      <c r="RZP21" s="27"/>
      <c r="RZQ21" s="27"/>
      <c r="RZR21" s="27"/>
      <c r="RZS21" s="27"/>
      <c r="RZT21" s="27"/>
      <c r="RZU21" s="27"/>
      <c r="RZV21" s="27"/>
      <c r="RZW21" s="27"/>
      <c r="RZX21" s="27"/>
      <c r="RZY21" s="27"/>
      <c r="RZZ21" s="27"/>
      <c r="SAA21" s="27"/>
      <c r="SAB21" s="27"/>
      <c r="SAC21" s="27"/>
      <c r="SAD21" s="27"/>
      <c r="SAE21" s="27"/>
      <c r="SAF21" s="27"/>
      <c r="SAG21" s="27"/>
      <c r="SAH21" s="27"/>
      <c r="SAI21" s="27"/>
      <c r="SAJ21" s="27"/>
      <c r="SAK21" s="27"/>
      <c r="SAL21" s="27"/>
      <c r="SAM21" s="27"/>
      <c r="SAN21" s="27"/>
      <c r="SAO21" s="27"/>
      <c r="SAP21" s="27"/>
      <c r="SAQ21" s="27"/>
      <c r="SAR21" s="27"/>
      <c r="SAS21" s="27"/>
      <c r="SAT21" s="27"/>
      <c r="SAU21" s="27"/>
      <c r="SAV21" s="27"/>
      <c r="SAW21" s="27"/>
      <c r="SAX21" s="27"/>
      <c r="SAY21" s="27"/>
      <c r="SAZ21" s="27"/>
      <c r="SBA21" s="27"/>
      <c r="SBB21" s="27"/>
      <c r="SBC21" s="27"/>
      <c r="SBD21" s="27"/>
      <c r="SBE21" s="27"/>
      <c r="SBF21" s="27"/>
      <c r="SBG21" s="27"/>
      <c r="SBH21" s="27"/>
      <c r="SBI21" s="27"/>
      <c r="SBJ21" s="27"/>
      <c r="SBK21" s="27"/>
      <c r="SBL21" s="27"/>
      <c r="SBM21" s="27"/>
      <c r="SBN21" s="27"/>
      <c r="SBO21" s="27"/>
      <c r="SBP21" s="27"/>
      <c r="SBQ21" s="27"/>
      <c r="SBR21" s="27"/>
      <c r="SBS21" s="27"/>
      <c r="SBT21" s="27"/>
      <c r="SBU21" s="27"/>
      <c r="SBV21" s="27"/>
      <c r="SBW21" s="27"/>
      <c r="SBX21" s="27"/>
      <c r="SBY21" s="27"/>
      <c r="SBZ21" s="27"/>
      <c r="SCA21" s="27"/>
      <c r="SCB21" s="27"/>
      <c r="SCC21" s="27"/>
      <c r="SCD21" s="27"/>
      <c r="SCE21" s="27"/>
      <c r="SCF21" s="27"/>
      <c r="SCG21" s="27"/>
      <c r="SCH21" s="27"/>
      <c r="SCI21" s="27"/>
      <c r="SCJ21" s="27"/>
      <c r="SCK21" s="27"/>
      <c r="SCL21" s="27"/>
      <c r="SCM21" s="27"/>
      <c r="SCN21" s="27"/>
      <c r="SCO21" s="27"/>
      <c r="SCP21" s="27"/>
      <c r="SCQ21" s="27"/>
      <c r="SCR21" s="27"/>
      <c r="SCS21" s="27"/>
      <c r="SCT21" s="27"/>
      <c r="SCU21" s="27"/>
      <c r="SCV21" s="27"/>
      <c r="SCW21" s="27"/>
      <c r="SCX21" s="27"/>
      <c r="SCY21" s="27"/>
      <c r="SCZ21" s="27"/>
      <c r="SDA21" s="27"/>
      <c r="SDB21" s="27"/>
      <c r="SDC21" s="27"/>
      <c r="SDD21" s="27"/>
      <c r="SDE21" s="27"/>
      <c r="SDF21" s="27"/>
      <c r="SDG21" s="27"/>
      <c r="SDH21" s="27"/>
      <c r="SDI21" s="27"/>
      <c r="SDJ21" s="27"/>
      <c r="SDK21" s="27"/>
      <c r="SDL21" s="27"/>
      <c r="SDM21" s="27"/>
      <c r="SDN21" s="27"/>
      <c r="SDO21" s="27"/>
      <c r="SDP21" s="27"/>
      <c r="SDQ21" s="27"/>
      <c r="SDR21" s="27"/>
      <c r="SDS21" s="27"/>
      <c r="SDT21" s="27"/>
      <c r="SDU21" s="27"/>
      <c r="SDV21" s="27"/>
      <c r="SDW21" s="27"/>
      <c r="SDX21" s="27"/>
      <c r="SDY21" s="27"/>
      <c r="SDZ21" s="27"/>
      <c r="SEA21" s="27"/>
      <c r="SEB21" s="27"/>
      <c r="SEC21" s="27"/>
      <c r="SED21" s="27"/>
      <c r="SEE21" s="27"/>
      <c r="SEF21" s="27"/>
      <c r="SEG21" s="27"/>
      <c r="SEH21" s="27"/>
      <c r="SEI21" s="27"/>
      <c r="SEJ21" s="27"/>
      <c r="SEK21" s="27"/>
      <c r="SEL21" s="27"/>
      <c r="SEM21" s="27"/>
      <c r="SEN21" s="27"/>
      <c r="SEO21" s="27"/>
      <c r="SEP21" s="27"/>
      <c r="SEQ21" s="27"/>
      <c r="SER21" s="27"/>
      <c r="SES21" s="27"/>
      <c r="SET21" s="27"/>
      <c r="SEU21" s="27"/>
      <c r="SEV21" s="27"/>
      <c r="SEW21" s="27"/>
      <c r="SEX21" s="27"/>
      <c r="SEY21" s="27"/>
      <c r="SEZ21" s="27"/>
      <c r="SFA21" s="27"/>
      <c r="SFB21" s="27"/>
      <c r="SFC21" s="27"/>
      <c r="SFD21" s="27"/>
      <c r="SFE21" s="27"/>
      <c r="SFF21" s="27"/>
      <c r="SFG21" s="27"/>
      <c r="SFH21" s="27"/>
      <c r="SFI21" s="27"/>
      <c r="SFJ21" s="27"/>
      <c r="SFK21" s="27"/>
      <c r="SFL21" s="27"/>
      <c r="SFM21" s="27"/>
      <c r="SFN21" s="27"/>
      <c r="SFO21" s="27"/>
      <c r="SFP21" s="27"/>
      <c r="SFQ21" s="27"/>
      <c r="SFR21" s="27"/>
      <c r="SFS21" s="27"/>
      <c r="SFT21" s="27"/>
      <c r="SFU21" s="27"/>
      <c r="SFV21" s="27"/>
      <c r="SFW21" s="27"/>
      <c r="SFX21" s="27"/>
      <c r="SFY21" s="27"/>
      <c r="SFZ21" s="27"/>
      <c r="SGA21" s="27"/>
      <c r="SGB21" s="27"/>
      <c r="SGC21" s="27"/>
      <c r="SGD21" s="27"/>
      <c r="SGE21" s="27"/>
      <c r="SGF21" s="27"/>
      <c r="SGG21" s="27"/>
      <c r="SGH21" s="27"/>
      <c r="SGI21" s="27"/>
      <c r="SGJ21" s="27"/>
      <c r="SGK21" s="27"/>
      <c r="SGL21" s="27"/>
      <c r="SGM21" s="27"/>
      <c r="SGN21" s="27"/>
      <c r="SGO21" s="27"/>
      <c r="SGP21" s="27"/>
      <c r="SGQ21" s="27"/>
      <c r="SGR21" s="27"/>
      <c r="SGS21" s="27"/>
      <c r="SGT21" s="27"/>
      <c r="SGU21" s="27"/>
      <c r="SGV21" s="27"/>
      <c r="SGW21" s="27"/>
      <c r="SGX21" s="27"/>
      <c r="SGY21" s="27"/>
      <c r="SGZ21" s="27"/>
      <c r="SHA21" s="27"/>
      <c r="SHB21" s="27"/>
      <c r="SHC21" s="27"/>
      <c r="SHD21" s="27"/>
      <c r="SHE21" s="27"/>
      <c r="SHF21" s="27"/>
      <c r="SHG21" s="27"/>
      <c r="SHH21" s="27"/>
      <c r="SHI21" s="27"/>
      <c r="SHJ21" s="27"/>
      <c r="SHK21" s="27"/>
      <c r="SHL21" s="27"/>
      <c r="SHM21" s="27"/>
      <c r="SHN21" s="27"/>
      <c r="SHO21" s="27"/>
      <c r="SHP21" s="27"/>
      <c r="SHQ21" s="27"/>
      <c r="SHR21" s="27"/>
      <c r="SHS21" s="27"/>
      <c r="SHT21" s="27"/>
      <c r="SHU21" s="27"/>
      <c r="SHV21" s="27"/>
      <c r="SHW21" s="27"/>
      <c r="SHX21" s="27"/>
      <c r="SHY21" s="27"/>
      <c r="SHZ21" s="27"/>
      <c r="SIA21" s="27"/>
      <c r="SIB21" s="27"/>
      <c r="SIC21" s="27"/>
      <c r="SID21" s="27"/>
      <c r="SIE21" s="27"/>
      <c r="SIF21" s="27"/>
      <c r="SIG21" s="27"/>
      <c r="SIH21" s="27"/>
      <c r="SII21" s="27"/>
      <c r="SIJ21" s="27"/>
      <c r="SIK21" s="27"/>
      <c r="SIL21" s="27"/>
      <c r="SIM21" s="27"/>
      <c r="SIN21" s="27"/>
      <c r="SIO21" s="27"/>
      <c r="SIP21" s="27"/>
      <c r="SIQ21" s="27"/>
      <c r="SIR21" s="27"/>
      <c r="SIS21" s="27"/>
      <c r="SIT21" s="27"/>
      <c r="SIU21" s="27"/>
      <c r="SIV21" s="27"/>
      <c r="SIW21" s="27"/>
      <c r="SIX21" s="27"/>
      <c r="SIY21" s="27"/>
      <c r="SIZ21" s="27"/>
      <c r="SJA21" s="27"/>
      <c r="SJB21" s="27"/>
      <c r="SJC21" s="27"/>
      <c r="SJD21" s="27"/>
      <c r="SJE21" s="27"/>
      <c r="SJF21" s="27"/>
      <c r="SJG21" s="27"/>
      <c r="SJH21" s="27"/>
      <c r="SJI21" s="27"/>
      <c r="SJJ21" s="27"/>
      <c r="SJK21" s="27"/>
      <c r="SJL21" s="27"/>
      <c r="SJM21" s="27"/>
      <c r="SJN21" s="27"/>
      <c r="SJO21" s="27"/>
      <c r="SJP21" s="27"/>
      <c r="SJQ21" s="27"/>
      <c r="SJR21" s="27"/>
      <c r="SJS21" s="27"/>
      <c r="SJT21" s="27"/>
      <c r="SJU21" s="27"/>
      <c r="SJV21" s="27"/>
      <c r="SJW21" s="27"/>
      <c r="SJX21" s="27"/>
      <c r="SJY21" s="27"/>
      <c r="SJZ21" s="27"/>
      <c r="SKA21" s="27"/>
      <c r="SKB21" s="27"/>
      <c r="SKC21" s="27"/>
      <c r="SKD21" s="27"/>
      <c r="SKE21" s="27"/>
      <c r="SKF21" s="27"/>
      <c r="SKG21" s="27"/>
      <c r="SKH21" s="27"/>
      <c r="SKI21" s="27"/>
      <c r="SKJ21" s="27"/>
      <c r="SKK21" s="27"/>
      <c r="SKL21" s="27"/>
      <c r="SKM21" s="27"/>
      <c r="SKN21" s="27"/>
      <c r="SKO21" s="27"/>
      <c r="SKP21" s="27"/>
      <c r="SKQ21" s="27"/>
      <c r="SKR21" s="27"/>
      <c r="SKS21" s="27"/>
      <c r="SKT21" s="27"/>
      <c r="SKU21" s="27"/>
      <c r="SKV21" s="27"/>
      <c r="SKW21" s="27"/>
      <c r="SKX21" s="27"/>
      <c r="SKY21" s="27"/>
      <c r="SKZ21" s="27"/>
      <c r="SLA21" s="27"/>
      <c r="SLB21" s="27"/>
      <c r="SLC21" s="27"/>
      <c r="SLD21" s="27"/>
      <c r="SLE21" s="27"/>
      <c r="SLF21" s="27"/>
      <c r="SLG21" s="27"/>
      <c r="SLH21" s="27"/>
      <c r="SLI21" s="27"/>
      <c r="SLJ21" s="27"/>
      <c r="SLK21" s="27"/>
      <c r="SLL21" s="27"/>
      <c r="SLM21" s="27"/>
      <c r="SLN21" s="27"/>
      <c r="SLO21" s="27"/>
      <c r="SLP21" s="27"/>
      <c r="SLQ21" s="27"/>
      <c r="SLR21" s="27"/>
      <c r="SLS21" s="27"/>
      <c r="SLT21" s="27"/>
      <c r="SLU21" s="27"/>
      <c r="SLV21" s="27"/>
      <c r="SLW21" s="27"/>
      <c r="SLX21" s="27"/>
      <c r="SLY21" s="27"/>
      <c r="SLZ21" s="27"/>
      <c r="SMA21" s="27"/>
      <c r="SMB21" s="27"/>
      <c r="SMC21" s="27"/>
      <c r="SMD21" s="27"/>
      <c r="SME21" s="27"/>
      <c r="SMF21" s="27"/>
      <c r="SMG21" s="27"/>
      <c r="SMH21" s="27"/>
      <c r="SMI21" s="27"/>
      <c r="SMJ21" s="27"/>
      <c r="SMK21" s="27"/>
      <c r="SML21" s="27"/>
      <c r="SMM21" s="27"/>
      <c r="SMN21" s="27"/>
      <c r="SMO21" s="27"/>
      <c r="SMP21" s="27"/>
      <c r="SMQ21" s="27"/>
      <c r="SMR21" s="27"/>
      <c r="SMS21" s="27"/>
      <c r="SMT21" s="27"/>
      <c r="SMU21" s="27"/>
      <c r="SMV21" s="27"/>
      <c r="SMW21" s="27"/>
      <c r="SMX21" s="27"/>
      <c r="SMY21" s="27"/>
      <c r="SMZ21" s="27"/>
      <c r="SNA21" s="27"/>
      <c r="SNB21" s="27"/>
      <c r="SNC21" s="27"/>
      <c r="SND21" s="27"/>
      <c r="SNE21" s="27"/>
      <c r="SNF21" s="27"/>
      <c r="SNG21" s="27"/>
      <c r="SNH21" s="27"/>
      <c r="SNI21" s="27"/>
      <c r="SNJ21" s="27"/>
      <c r="SNK21" s="27"/>
      <c r="SNL21" s="27"/>
      <c r="SNM21" s="27"/>
      <c r="SNN21" s="27"/>
      <c r="SNO21" s="27"/>
      <c r="SNP21" s="27"/>
      <c r="SNQ21" s="27"/>
      <c r="SNR21" s="27"/>
      <c r="SNS21" s="27"/>
      <c r="SNT21" s="27"/>
      <c r="SNU21" s="27"/>
      <c r="SNV21" s="27"/>
      <c r="SNW21" s="27"/>
      <c r="SNX21" s="27"/>
      <c r="SNY21" s="27"/>
      <c r="SNZ21" s="27"/>
      <c r="SOA21" s="27"/>
      <c r="SOB21" s="27"/>
      <c r="SOC21" s="27"/>
      <c r="SOD21" s="27"/>
      <c r="SOE21" s="27"/>
      <c r="SOF21" s="27"/>
      <c r="SOG21" s="27"/>
      <c r="SOH21" s="27"/>
      <c r="SOI21" s="27"/>
      <c r="SOJ21" s="27"/>
      <c r="SOK21" s="27"/>
      <c r="SOL21" s="27"/>
      <c r="SOM21" s="27"/>
      <c r="SON21" s="27"/>
      <c r="SOO21" s="27"/>
      <c r="SOP21" s="27"/>
      <c r="SOQ21" s="27"/>
      <c r="SOR21" s="27"/>
      <c r="SOS21" s="27"/>
      <c r="SOT21" s="27"/>
      <c r="SOU21" s="27"/>
      <c r="SOV21" s="27"/>
      <c r="SOW21" s="27"/>
      <c r="SOX21" s="27"/>
      <c r="SOY21" s="27"/>
      <c r="SOZ21" s="27"/>
      <c r="SPA21" s="27"/>
      <c r="SPB21" s="27"/>
      <c r="SPC21" s="27"/>
      <c r="SPD21" s="27"/>
      <c r="SPE21" s="27"/>
      <c r="SPF21" s="27"/>
      <c r="SPG21" s="27"/>
      <c r="SPH21" s="27"/>
      <c r="SPI21" s="27"/>
      <c r="SPJ21" s="27"/>
      <c r="SPK21" s="27"/>
      <c r="SPL21" s="27"/>
      <c r="SPM21" s="27"/>
      <c r="SPN21" s="27"/>
      <c r="SPO21" s="27"/>
      <c r="SPP21" s="27"/>
      <c r="SPQ21" s="27"/>
      <c r="SPR21" s="27"/>
      <c r="SPS21" s="27"/>
      <c r="SPT21" s="27"/>
      <c r="SPU21" s="27"/>
      <c r="SPV21" s="27"/>
      <c r="SPW21" s="27"/>
      <c r="SPX21" s="27"/>
      <c r="SPY21" s="27"/>
      <c r="SPZ21" s="27"/>
      <c r="SQA21" s="27"/>
      <c r="SQB21" s="27"/>
      <c r="SQC21" s="27"/>
      <c r="SQD21" s="27"/>
      <c r="SQE21" s="27"/>
      <c r="SQF21" s="27"/>
      <c r="SQG21" s="27"/>
      <c r="SQH21" s="27"/>
      <c r="SQI21" s="27"/>
      <c r="SQJ21" s="27"/>
      <c r="SQK21" s="27"/>
      <c r="SQL21" s="27"/>
      <c r="SQM21" s="27"/>
      <c r="SQN21" s="27"/>
      <c r="SQO21" s="27"/>
      <c r="SQP21" s="27"/>
      <c r="SQQ21" s="27"/>
      <c r="SQR21" s="27"/>
      <c r="SQS21" s="27"/>
      <c r="SQT21" s="27"/>
      <c r="SQU21" s="27"/>
      <c r="SQV21" s="27"/>
      <c r="SQW21" s="27"/>
      <c r="SQX21" s="27"/>
      <c r="SQY21" s="27"/>
      <c r="SQZ21" s="27"/>
      <c r="SRA21" s="27"/>
      <c r="SRB21" s="27"/>
      <c r="SRC21" s="27"/>
      <c r="SRD21" s="27"/>
      <c r="SRE21" s="27"/>
      <c r="SRF21" s="27"/>
      <c r="SRG21" s="27"/>
      <c r="SRH21" s="27"/>
      <c r="SRI21" s="27"/>
      <c r="SRJ21" s="27"/>
      <c r="SRK21" s="27"/>
      <c r="SRL21" s="27"/>
      <c r="SRM21" s="27"/>
      <c r="SRN21" s="27"/>
      <c r="SRO21" s="27"/>
      <c r="SRP21" s="27"/>
      <c r="SRQ21" s="27"/>
      <c r="SRR21" s="27"/>
      <c r="SRS21" s="27"/>
      <c r="SRT21" s="27"/>
      <c r="SRU21" s="27"/>
      <c r="SRV21" s="27"/>
      <c r="SRW21" s="27"/>
      <c r="SRX21" s="27"/>
      <c r="SRY21" s="27"/>
      <c r="SRZ21" s="27"/>
      <c r="SSA21" s="27"/>
      <c r="SSB21" s="27"/>
      <c r="SSC21" s="27"/>
      <c r="SSD21" s="27"/>
      <c r="SSE21" s="27"/>
      <c r="SSF21" s="27"/>
      <c r="SSG21" s="27"/>
      <c r="SSH21" s="27"/>
      <c r="SSI21" s="27"/>
      <c r="SSJ21" s="27"/>
      <c r="SSK21" s="27"/>
      <c r="SSL21" s="27"/>
      <c r="SSM21" s="27"/>
      <c r="SSN21" s="27"/>
      <c r="SSO21" s="27"/>
      <c r="SSP21" s="27"/>
      <c r="SSQ21" s="27"/>
      <c r="SSR21" s="27"/>
      <c r="SSS21" s="27"/>
      <c r="SST21" s="27"/>
      <c r="SSU21" s="27"/>
      <c r="SSV21" s="27"/>
      <c r="SSW21" s="27"/>
      <c r="SSX21" s="27"/>
      <c r="SSY21" s="27"/>
      <c r="SSZ21" s="27"/>
      <c r="STA21" s="27"/>
      <c r="STB21" s="27"/>
      <c r="STC21" s="27"/>
      <c r="STD21" s="27"/>
      <c r="STE21" s="27"/>
      <c r="STF21" s="27"/>
      <c r="STG21" s="27"/>
      <c r="STH21" s="27"/>
      <c r="STI21" s="27"/>
      <c r="STJ21" s="27"/>
      <c r="STK21" s="27"/>
      <c r="STL21" s="27"/>
      <c r="STM21" s="27"/>
      <c r="STN21" s="27"/>
      <c r="STO21" s="27"/>
      <c r="STP21" s="27"/>
      <c r="STQ21" s="27"/>
      <c r="STR21" s="27"/>
      <c r="STS21" s="27"/>
      <c r="STT21" s="27"/>
      <c r="STU21" s="27"/>
      <c r="STV21" s="27"/>
      <c r="STW21" s="27"/>
      <c r="STX21" s="27"/>
      <c r="STY21" s="27"/>
      <c r="STZ21" s="27"/>
      <c r="SUA21" s="27"/>
      <c r="SUB21" s="27"/>
      <c r="SUC21" s="27"/>
      <c r="SUD21" s="27"/>
      <c r="SUE21" s="27"/>
      <c r="SUF21" s="27"/>
      <c r="SUG21" s="27"/>
      <c r="SUH21" s="27"/>
      <c r="SUI21" s="27"/>
      <c r="SUJ21" s="27"/>
      <c r="SUK21" s="27"/>
      <c r="SUL21" s="27"/>
      <c r="SUM21" s="27"/>
      <c r="SUN21" s="27"/>
      <c r="SUO21" s="27"/>
      <c r="SUP21" s="27"/>
      <c r="SUQ21" s="27"/>
      <c r="SUR21" s="27"/>
      <c r="SUS21" s="27"/>
      <c r="SUT21" s="27"/>
      <c r="SUU21" s="27"/>
      <c r="SUV21" s="27"/>
      <c r="SUW21" s="27"/>
      <c r="SUX21" s="27"/>
      <c r="SUY21" s="27"/>
      <c r="SUZ21" s="27"/>
      <c r="SVA21" s="27"/>
      <c r="SVB21" s="27"/>
      <c r="SVC21" s="27"/>
      <c r="SVD21" s="27"/>
      <c r="SVE21" s="27"/>
      <c r="SVF21" s="27"/>
      <c r="SVG21" s="27"/>
      <c r="SVH21" s="27"/>
      <c r="SVI21" s="27"/>
      <c r="SVJ21" s="27"/>
      <c r="SVK21" s="27"/>
      <c r="SVL21" s="27"/>
      <c r="SVM21" s="27"/>
      <c r="SVN21" s="27"/>
      <c r="SVO21" s="27"/>
      <c r="SVP21" s="27"/>
      <c r="SVQ21" s="27"/>
      <c r="SVR21" s="27"/>
      <c r="SVS21" s="27"/>
      <c r="SVT21" s="27"/>
      <c r="SVU21" s="27"/>
      <c r="SVV21" s="27"/>
      <c r="SVW21" s="27"/>
      <c r="SVX21" s="27"/>
      <c r="SVY21" s="27"/>
      <c r="SVZ21" s="27"/>
      <c r="SWA21" s="27"/>
      <c r="SWB21" s="27"/>
      <c r="SWC21" s="27"/>
      <c r="SWD21" s="27"/>
      <c r="SWE21" s="27"/>
      <c r="SWF21" s="27"/>
      <c r="SWG21" s="27"/>
      <c r="SWH21" s="27"/>
      <c r="SWI21" s="27"/>
      <c r="SWJ21" s="27"/>
      <c r="SWK21" s="27"/>
      <c r="SWL21" s="27"/>
      <c r="SWM21" s="27"/>
      <c r="SWN21" s="27"/>
      <c r="SWO21" s="27"/>
      <c r="SWP21" s="27"/>
      <c r="SWQ21" s="27"/>
      <c r="SWR21" s="27"/>
      <c r="SWS21" s="27"/>
      <c r="SWT21" s="27"/>
      <c r="SWU21" s="27"/>
      <c r="SWV21" s="27"/>
      <c r="SWW21" s="27"/>
      <c r="SWX21" s="27"/>
      <c r="SWY21" s="27"/>
      <c r="SWZ21" s="27"/>
      <c r="SXA21" s="27"/>
      <c r="SXB21" s="27"/>
      <c r="SXC21" s="27"/>
      <c r="SXD21" s="27"/>
      <c r="SXE21" s="27"/>
      <c r="SXF21" s="27"/>
      <c r="SXG21" s="27"/>
      <c r="SXH21" s="27"/>
      <c r="SXI21" s="27"/>
      <c r="SXJ21" s="27"/>
      <c r="SXK21" s="27"/>
      <c r="SXL21" s="27"/>
      <c r="SXM21" s="27"/>
      <c r="SXN21" s="27"/>
      <c r="SXO21" s="27"/>
      <c r="SXP21" s="27"/>
      <c r="SXQ21" s="27"/>
      <c r="SXR21" s="27"/>
      <c r="SXS21" s="27"/>
      <c r="SXT21" s="27"/>
      <c r="SXU21" s="27"/>
      <c r="SXV21" s="27"/>
      <c r="SXW21" s="27"/>
      <c r="SXX21" s="27"/>
      <c r="SXY21" s="27"/>
      <c r="SXZ21" s="27"/>
      <c r="SYA21" s="27"/>
      <c r="SYB21" s="27"/>
      <c r="SYC21" s="27"/>
      <c r="SYD21" s="27"/>
      <c r="SYE21" s="27"/>
      <c r="SYF21" s="27"/>
      <c r="SYG21" s="27"/>
      <c r="SYH21" s="27"/>
      <c r="SYI21" s="27"/>
      <c r="SYJ21" s="27"/>
      <c r="SYK21" s="27"/>
      <c r="SYL21" s="27"/>
      <c r="SYM21" s="27"/>
      <c r="SYN21" s="27"/>
      <c r="SYO21" s="27"/>
      <c r="SYP21" s="27"/>
      <c r="SYQ21" s="27"/>
      <c r="SYR21" s="27"/>
      <c r="SYS21" s="27"/>
      <c r="SYT21" s="27"/>
      <c r="SYU21" s="27"/>
      <c r="SYV21" s="27"/>
      <c r="SYW21" s="27"/>
      <c r="SYX21" s="27"/>
      <c r="SYY21" s="27"/>
      <c r="SYZ21" s="27"/>
      <c r="SZA21" s="27"/>
      <c r="SZB21" s="27"/>
      <c r="SZC21" s="27"/>
      <c r="SZD21" s="27"/>
      <c r="SZE21" s="27"/>
      <c r="SZF21" s="27"/>
      <c r="SZG21" s="27"/>
      <c r="SZH21" s="27"/>
      <c r="SZI21" s="27"/>
      <c r="SZJ21" s="27"/>
      <c r="SZK21" s="27"/>
      <c r="SZL21" s="27"/>
      <c r="SZM21" s="27"/>
      <c r="SZN21" s="27"/>
      <c r="SZO21" s="27"/>
      <c r="SZP21" s="27"/>
      <c r="SZQ21" s="27"/>
      <c r="SZR21" s="27"/>
      <c r="SZS21" s="27"/>
      <c r="SZT21" s="27"/>
      <c r="SZU21" s="27"/>
      <c r="SZV21" s="27"/>
      <c r="SZW21" s="27"/>
      <c r="SZX21" s="27"/>
      <c r="SZY21" s="27"/>
      <c r="SZZ21" s="27"/>
      <c r="TAA21" s="27"/>
      <c r="TAB21" s="27"/>
      <c r="TAC21" s="27"/>
      <c r="TAD21" s="27"/>
      <c r="TAE21" s="27"/>
      <c r="TAF21" s="27"/>
      <c r="TAG21" s="27"/>
      <c r="TAH21" s="27"/>
      <c r="TAI21" s="27"/>
      <c r="TAJ21" s="27"/>
      <c r="TAK21" s="27"/>
      <c r="TAL21" s="27"/>
      <c r="TAM21" s="27"/>
      <c r="TAN21" s="27"/>
      <c r="TAO21" s="27"/>
      <c r="TAP21" s="27"/>
      <c r="TAQ21" s="27"/>
      <c r="TAR21" s="27"/>
      <c r="TAS21" s="27"/>
      <c r="TAT21" s="27"/>
      <c r="TAU21" s="27"/>
      <c r="TAV21" s="27"/>
      <c r="TAW21" s="27"/>
      <c r="TAX21" s="27"/>
      <c r="TAY21" s="27"/>
      <c r="TAZ21" s="27"/>
      <c r="TBA21" s="27"/>
      <c r="TBB21" s="27"/>
      <c r="TBC21" s="27"/>
      <c r="TBD21" s="27"/>
      <c r="TBE21" s="27"/>
      <c r="TBF21" s="27"/>
      <c r="TBG21" s="27"/>
      <c r="TBH21" s="27"/>
      <c r="TBI21" s="27"/>
      <c r="TBJ21" s="27"/>
      <c r="TBK21" s="27"/>
      <c r="TBL21" s="27"/>
      <c r="TBM21" s="27"/>
      <c r="TBN21" s="27"/>
      <c r="TBO21" s="27"/>
      <c r="TBP21" s="27"/>
      <c r="TBQ21" s="27"/>
      <c r="TBR21" s="27"/>
      <c r="TBS21" s="27"/>
      <c r="TBT21" s="27"/>
      <c r="TBU21" s="27"/>
      <c r="TBV21" s="27"/>
      <c r="TBW21" s="27"/>
      <c r="TBX21" s="27"/>
      <c r="TBY21" s="27"/>
      <c r="TBZ21" s="27"/>
      <c r="TCA21" s="27"/>
      <c r="TCB21" s="27"/>
      <c r="TCC21" s="27"/>
      <c r="TCD21" s="27"/>
      <c r="TCE21" s="27"/>
      <c r="TCF21" s="27"/>
      <c r="TCG21" s="27"/>
      <c r="TCH21" s="27"/>
      <c r="TCI21" s="27"/>
      <c r="TCJ21" s="27"/>
      <c r="TCK21" s="27"/>
      <c r="TCL21" s="27"/>
      <c r="TCM21" s="27"/>
      <c r="TCN21" s="27"/>
      <c r="TCO21" s="27"/>
      <c r="TCP21" s="27"/>
      <c r="TCQ21" s="27"/>
      <c r="TCR21" s="27"/>
      <c r="TCS21" s="27"/>
      <c r="TCT21" s="27"/>
      <c r="TCU21" s="27"/>
      <c r="TCV21" s="27"/>
      <c r="TCW21" s="27"/>
      <c r="TCX21" s="27"/>
      <c r="TCY21" s="27"/>
      <c r="TCZ21" s="27"/>
      <c r="TDA21" s="27"/>
      <c r="TDB21" s="27"/>
      <c r="TDC21" s="27"/>
      <c r="TDD21" s="27"/>
      <c r="TDE21" s="27"/>
      <c r="TDF21" s="27"/>
      <c r="TDG21" s="27"/>
      <c r="TDH21" s="27"/>
      <c r="TDI21" s="27"/>
      <c r="TDJ21" s="27"/>
      <c r="TDK21" s="27"/>
      <c r="TDL21" s="27"/>
      <c r="TDM21" s="27"/>
      <c r="TDN21" s="27"/>
      <c r="TDO21" s="27"/>
      <c r="TDP21" s="27"/>
      <c r="TDQ21" s="27"/>
      <c r="TDR21" s="27"/>
      <c r="TDS21" s="27"/>
      <c r="TDT21" s="27"/>
      <c r="TDU21" s="27"/>
      <c r="TDV21" s="27"/>
      <c r="TDW21" s="27"/>
      <c r="TDX21" s="27"/>
      <c r="TDY21" s="27"/>
      <c r="TDZ21" s="27"/>
      <c r="TEA21" s="27"/>
      <c r="TEB21" s="27"/>
      <c r="TEC21" s="27"/>
      <c r="TED21" s="27"/>
      <c r="TEE21" s="27"/>
      <c r="TEF21" s="27"/>
      <c r="TEG21" s="27"/>
      <c r="TEH21" s="27"/>
      <c r="TEI21" s="27"/>
      <c r="TEJ21" s="27"/>
      <c r="TEK21" s="27"/>
      <c r="TEL21" s="27"/>
      <c r="TEM21" s="27"/>
      <c r="TEN21" s="27"/>
      <c r="TEO21" s="27"/>
      <c r="TEP21" s="27"/>
      <c r="TEQ21" s="27"/>
      <c r="TER21" s="27"/>
      <c r="TES21" s="27"/>
      <c r="TET21" s="27"/>
      <c r="TEU21" s="27"/>
      <c r="TEV21" s="27"/>
      <c r="TEW21" s="27"/>
      <c r="TEX21" s="27"/>
      <c r="TEY21" s="27"/>
      <c r="TEZ21" s="27"/>
      <c r="TFA21" s="27"/>
      <c r="TFB21" s="27"/>
      <c r="TFC21" s="27"/>
      <c r="TFD21" s="27"/>
      <c r="TFE21" s="27"/>
      <c r="TFF21" s="27"/>
      <c r="TFG21" s="27"/>
      <c r="TFH21" s="27"/>
      <c r="TFI21" s="27"/>
      <c r="TFJ21" s="27"/>
      <c r="TFK21" s="27"/>
      <c r="TFL21" s="27"/>
      <c r="TFM21" s="27"/>
      <c r="TFN21" s="27"/>
      <c r="TFO21" s="27"/>
      <c r="TFP21" s="27"/>
      <c r="TFQ21" s="27"/>
      <c r="TFR21" s="27"/>
      <c r="TFS21" s="27"/>
      <c r="TFT21" s="27"/>
      <c r="TFU21" s="27"/>
      <c r="TFV21" s="27"/>
      <c r="TFW21" s="27"/>
      <c r="TFX21" s="27"/>
      <c r="TFY21" s="27"/>
      <c r="TFZ21" s="27"/>
      <c r="TGA21" s="27"/>
      <c r="TGB21" s="27"/>
      <c r="TGC21" s="27"/>
      <c r="TGD21" s="27"/>
      <c r="TGE21" s="27"/>
      <c r="TGF21" s="27"/>
      <c r="TGG21" s="27"/>
      <c r="TGH21" s="27"/>
      <c r="TGI21" s="27"/>
      <c r="TGJ21" s="27"/>
      <c r="TGK21" s="27"/>
      <c r="TGL21" s="27"/>
      <c r="TGM21" s="27"/>
      <c r="TGN21" s="27"/>
      <c r="TGO21" s="27"/>
      <c r="TGP21" s="27"/>
      <c r="TGQ21" s="27"/>
      <c r="TGR21" s="27"/>
      <c r="TGS21" s="27"/>
      <c r="TGT21" s="27"/>
      <c r="TGU21" s="27"/>
      <c r="TGV21" s="27"/>
      <c r="TGW21" s="27"/>
      <c r="TGX21" s="27"/>
      <c r="TGY21" s="27"/>
      <c r="TGZ21" s="27"/>
      <c r="THA21" s="27"/>
      <c r="THB21" s="27"/>
      <c r="THC21" s="27"/>
      <c r="THD21" s="27"/>
      <c r="THE21" s="27"/>
      <c r="THF21" s="27"/>
      <c r="THG21" s="27"/>
      <c r="THH21" s="27"/>
      <c r="THI21" s="27"/>
      <c r="THJ21" s="27"/>
      <c r="THK21" s="27"/>
      <c r="THL21" s="27"/>
      <c r="THM21" s="27"/>
      <c r="THN21" s="27"/>
      <c r="THO21" s="27"/>
      <c r="THP21" s="27"/>
      <c r="THQ21" s="27"/>
      <c r="THR21" s="27"/>
      <c r="THS21" s="27"/>
      <c r="THT21" s="27"/>
      <c r="THU21" s="27"/>
      <c r="THV21" s="27"/>
      <c r="THW21" s="27"/>
      <c r="THX21" s="27"/>
      <c r="THY21" s="27"/>
      <c r="THZ21" s="27"/>
      <c r="TIA21" s="27"/>
      <c r="TIB21" s="27"/>
      <c r="TIC21" s="27"/>
      <c r="TID21" s="27"/>
      <c r="TIE21" s="27"/>
      <c r="TIF21" s="27"/>
      <c r="TIG21" s="27"/>
      <c r="TIH21" s="27"/>
      <c r="TII21" s="27"/>
      <c r="TIJ21" s="27"/>
      <c r="TIK21" s="27"/>
      <c r="TIL21" s="27"/>
      <c r="TIM21" s="27"/>
      <c r="TIN21" s="27"/>
      <c r="TIO21" s="27"/>
      <c r="TIP21" s="27"/>
      <c r="TIQ21" s="27"/>
      <c r="TIR21" s="27"/>
      <c r="TIS21" s="27"/>
      <c r="TIT21" s="27"/>
      <c r="TIU21" s="27"/>
      <c r="TIV21" s="27"/>
      <c r="TIW21" s="27"/>
      <c r="TIX21" s="27"/>
      <c r="TIY21" s="27"/>
      <c r="TIZ21" s="27"/>
      <c r="TJA21" s="27"/>
      <c r="TJB21" s="27"/>
      <c r="TJC21" s="27"/>
      <c r="TJD21" s="27"/>
      <c r="TJE21" s="27"/>
      <c r="TJF21" s="27"/>
      <c r="TJG21" s="27"/>
      <c r="TJH21" s="27"/>
      <c r="TJI21" s="27"/>
      <c r="TJJ21" s="27"/>
      <c r="TJK21" s="27"/>
      <c r="TJL21" s="27"/>
      <c r="TJM21" s="27"/>
      <c r="TJN21" s="27"/>
      <c r="TJO21" s="27"/>
      <c r="TJP21" s="27"/>
      <c r="TJQ21" s="27"/>
      <c r="TJR21" s="27"/>
      <c r="TJS21" s="27"/>
      <c r="TJT21" s="27"/>
      <c r="TJU21" s="27"/>
      <c r="TJV21" s="27"/>
      <c r="TJW21" s="27"/>
      <c r="TJX21" s="27"/>
      <c r="TJY21" s="27"/>
      <c r="TJZ21" s="27"/>
      <c r="TKA21" s="27"/>
      <c r="TKB21" s="27"/>
      <c r="TKC21" s="27"/>
      <c r="TKD21" s="27"/>
      <c r="TKE21" s="27"/>
      <c r="TKF21" s="27"/>
      <c r="TKG21" s="27"/>
      <c r="TKH21" s="27"/>
      <c r="TKI21" s="27"/>
      <c r="TKJ21" s="27"/>
      <c r="TKK21" s="27"/>
      <c r="TKL21" s="27"/>
      <c r="TKM21" s="27"/>
      <c r="TKN21" s="27"/>
      <c r="TKO21" s="27"/>
      <c r="TKP21" s="27"/>
      <c r="TKQ21" s="27"/>
      <c r="TKR21" s="27"/>
      <c r="TKS21" s="27"/>
      <c r="TKT21" s="27"/>
      <c r="TKU21" s="27"/>
      <c r="TKV21" s="27"/>
      <c r="TKW21" s="27"/>
      <c r="TKX21" s="27"/>
      <c r="TKY21" s="27"/>
      <c r="TKZ21" s="27"/>
      <c r="TLA21" s="27"/>
      <c r="TLB21" s="27"/>
      <c r="TLC21" s="27"/>
      <c r="TLD21" s="27"/>
      <c r="TLE21" s="27"/>
      <c r="TLF21" s="27"/>
      <c r="TLG21" s="27"/>
      <c r="TLH21" s="27"/>
      <c r="TLI21" s="27"/>
      <c r="TLJ21" s="27"/>
      <c r="TLK21" s="27"/>
      <c r="TLL21" s="27"/>
      <c r="TLM21" s="27"/>
      <c r="TLN21" s="27"/>
      <c r="TLO21" s="27"/>
      <c r="TLP21" s="27"/>
      <c r="TLQ21" s="27"/>
      <c r="TLR21" s="27"/>
      <c r="TLS21" s="27"/>
      <c r="TLT21" s="27"/>
      <c r="TLU21" s="27"/>
      <c r="TLV21" s="27"/>
      <c r="TLW21" s="27"/>
      <c r="TLX21" s="27"/>
      <c r="TLY21" s="27"/>
      <c r="TLZ21" s="27"/>
      <c r="TMA21" s="27"/>
      <c r="TMB21" s="27"/>
      <c r="TMC21" s="27"/>
      <c r="TMD21" s="27"/>
      <c r="TME21" s="27"/>
      <c r="TMF21" s="27"/>
      <c r="TMG21" s="27"/>
      <c r="TMH21" s="27"/>
      <c r="TMI21" s="27"/>
      <c r="TMJ21" s="27"/>
      <c r="TMK21" s="27"/>
      <c r="TML21" s="27"/>
      <c r="TMM21" s="27"/>
      <c r="TMN21" s="27"/>
      <c r="TMO21" s="27"/>
      <c r="TMP21" s="27"/>
      <c r="TMQ21" s="27"/>
      <c r="TMR21" s="27"/>
      <c r="TMS21" s="27"/>
      <c r="TMT21" s="27"/>
      <c r="TMU21" s="27"/>
      <c r="TMV21" s="27"/>
      <c r="TMW21" s="27"/>
      <c r="TMX21" s="27"/>
      <c r="TMY21" s="27"/>
      <c r="TMZ21" s="27"/>
      <c r="TNA21" s="27"/>
      <c r="TNB21" s="27"/>
      <c r="TNC21" s="27"/>
      <c r="TND21" s="27"/>
      <c r="TNE21" s="27"/>
      <c r="TNF21" s="27"/>
      <c r="TNG21" s="27"/>
      <c r="TNH21" s="27"/>
      <c r="TNI21" s="27"/>
      <c r="TNJ21" s="27"/>
      <c r="TNK21" s="27"/>
      <c r="TNL21" s="27"/>
      <c r="TNM21" s="27"/>
      <c r="TNN21" s="27"/>
      <c r="TNO21" s="27"/>
      <c r="TNP21" s="27"/>
      <c r="TNQ21" s="27"/>
      <c r="TNR21" s="27"/>
      <c r="TNS21" s="27"/>
      <c r="TNT21" s="27"/>
      <c r="TNU21" s="27"/>
      <c r="TNV21" s="27"/>
      <c r="TNW21" s="27"/>
      <c r="TNX21" s="27"/>
      <c r="TNY21" s="27"/>
      <c r="TNZ21" s="27"/>
      <c r="TOA21" s="27"/>
      <c r="TOB21" s="27"/>
      <c r="TOC21" s="27"/>
      <c r="TOD21" s="27"/>
      <c r="TOE21" s="27"/>
      <c r="TOF21" s="27"/>
      <c r="TOG21" s="27"/>
      <c r="TOH21" s="27"/>
      <c r="TOI21" s="27"/>
      <c r="TOJ21" s="27"/>
      <c r="TOK21" s="27"/>
      <c r="TOL21" s="27"/>
      <c r="TOM21" s="27"/>
      <c r="TON21" s="27"/>
      <c r="TOO21" s="27"/>
      <c r="TOP21" s="27"/>
      <c r="TOQ21" s="27"/>
      <c r="TOR21" s="27"/>
      <c r="TOS21" s="27"/>
      <c r="TOT21" s="27"/>
      <c r="TOU21" s="27"/>
      <c r="TOV21" s="27"/>
      <c r="TOW21" s="27"/>
      <c r="TOX21" s="27"/>
      <c r="TOY21" s="27"/>
      <c r="TOZ21" s="27"/>
      <c r="TPA21" s="27"/>
      <c r="TPB21" s="27"/>
      <c r="TPC21" s="27"/>
      <c r="TPD21" s="27"/>
      <c r="TPE21" s="27"/>
      <c r="TPF21" s="27"/>
      <c r="TPG21" s="27"/>
      <c r="TPH21" s="27"/>
      <c r="TPI21" s="27"/>
      <c r="TPJ21" s="27"/>
      <c r="TPK21" s="27"/>
      <c r="TPL21" s="27"/>
      <c r="TPM21" s="27"/>
      <c r="TPN21" s="27"/>
      <c r="TPO21" s="27"/>
      <c r="TPP21" s="27"/>
      <c r="TPQ21" s="27"/>
      <c r="TPR21" s="27"/>
      <c r="TPS21" s="27"/>
      <c r="TPT21" s="27"/>
      <c r="TPU21" s="27"/>
      <c r="TPV21" s="27"/>
      <c r="TPW21" s="27"/>
      <c r="TPX21" s="27"/>
      <c r="TPY21" s="27"/>
      <c r="TPZ21" s="27"/>
      <c r="TQA21" s="27"/>
      <c r="TQB21" s="27"/>
      <c r="TQC21" s="27"/>
      <c r="TQD21" s="27"/>
      <c r="TQE21" s="27"/>
      <c r="TQF21" s="27"/>
      <c r="TQG21" s="27"/>
      <c r="TQH21" s="27"/>
      <c r="TQI21" s="27"/>
      <c r="TQJ21" s="27"/>
      <c r="TQK21" s="27"/>
      <c r="TQL21" s="27"/>
      <c r="TQM21" s="27"/>
      <c r="TQN21" s="27"/>
      <c r="TQO21" s="27"/>
      <c r="TQP21" s="27"/>
      <c r="TQQ21" s="27"/>
      <c r="TQR21" s="27"/>
      <c r="TQS21" s="27"/>
      <c r="TQT21" s="27"/>
      <c r="TQU21" s="27"/>
      <c r="TQV21" s="27"/>
      <c r="TQW21" s="27"/>
      <c r="TQX21" s="27"/>
      <c r="TQY21" s="27"/>
      <c r="TQZ21" s="27"/>
      <c r="TRA21" s="27"/>
      <c r="TRB21" s="27"/>
      <c r="TRC21" s="27"/>
      <c r="TRD21" s="27"/>
      <c r="TRE21" s="27"/>
      <c r="TRF21" s="27"/>
      <c r="TRG21" s="27"/>
      <c r="TRH21" s="27"/>
      <c r="TRI21" s="27"/>
      <c r="TRJ21" s="27"/>
      <c r="TRK21" s="27"/>
      <c r="TRL21" s="27"/>
      <c r="TRM21" s="27"/>
      <c r="TRN21" s="27"/>
      <c r="TRO21" s="27"/>
      <c r="TRP21" s="27"/>
      <c r="TRQ21" s="27"/>
      <c r="TRR21" s="27"/>
      <c r="TRS21" s="27"/>
      <c r="TRT21" s="27"/>
      <c r="TRU21" s="27"/>
      <c r="TRV21" s="27"/>
      <c r="TRW21" s="27"/>
      <c r="TRX21" s="27"/>
      <c r="TRY21" s="27"/>
      <c r="TRZ21" s="27"/>
      <c r="TSA21" s="27"/>
      <c r="TSB21" s="27"/>
      <c r="TSC21" s="27"/>
      <c r="TSD21" s="27"/>
      <c r="TSE21" s="27"/>
      <c r="TSF21" s="27"/>
      <c r="TSG21" s="27"/>
      <c r="TSH21" s="27"/>
      <c r="TSI21" s="27"/>
      <c r="TSJ21" s="27"/>
      <c r="TSK21" s="27"/>
      <c r="TSL21" s="27"/>
      <c r="TSM21" s="27"/>
      <c r="TSN21" s="27"/>
      <c r="TSO21" s="27"/>
      <c r="TSP21" s="27"/>
      <c r="TSQ21" s="27"/>
      <c r="TSR21" s="27"/>
      <c r="TSS21" s="27"/>
      <c r="TST21" s="27"/>
      <c r="TSU21" s="27"/>
      <c r="TSV21" s="27"/>
      <c r="TSW21" s="27"/>
      <c r="TSX21" s="27"/>
      <c r="TSY21" s="27"/>
      <c r="TSZ21" s="27"/>
      <c r="TTA21" s="27"/>
      <c r="TTB21" s="27"/>
      <c r="TTC21" s="27"/>
      <c r="TTD21" s="27"/>
      <c r="TTE21" s="27"/>
      <c r="TTF21" s="27"/>
      <c r="TTG21" s="27"/>
      <c r="TTH21" s="27"/>
      <c r="TTI21" s="27"/>
      <c r="TTJ21" s="27"/>
      <c r="TTK21" s="27"/>
      <c r="TTL21" s="27"/>
      <c r="TTM21" s="27"/>
      <c r="TTN21" s="27"/>
      <c r="TTO21" s="27"/>
      <c r="TTP21" s="27"/>
      <c r="TTQ21" s="27"/>
      <c r="TTR21" s="27"/>
      <c r="TTS21" s="27"/>
      <c r="TTT21" s="27"/>
      <c r="TTU21" s="27"/>
      <c r="TTV21" s="27"/>
      <c r="TTW21" s="27"/>
      <c r="TTX21" s="27"/>
      <c r="TTY21" s="27"/>
      <c r="TTZ21" s="27"/>
      <c r="TUA21" s="27"/>
      <c r="TUB21" s="27"/>
      <c r="TUC21" s="27"/>
      <c r="TUD21" s="27"/>
      <c r="TUE21" s="27"/>
      <c r="TUF21" s="27"/>
      <c r="TUG21" s="27"/>
      <c r="TUH21" s="27"/>
      <c r="TUI21" s="27"/>
      <c r="TUJ21" s="27"/>
      <c r="TUK21" s="27"/>
      <c r="TUL21" s="27"/>
      <c r="TUM21" s="27"/>
      <c r="TUN21" s="27"/>
      <c r="TUO21" s="27"/>
      <c r="TUP21" s="27"/>
      <c r="TUQ21" s="27"/>
      <c r="TUR21" s="27"/>
      <c r="TUS21" s="27"/>
      <c r="TUT21" s="27"/>
      <c r="TUU21" s="27"/>
      <c r="TUV21" s="27"/>
      <c r="TUW21" s="27"/>
      <c r="TUX21" s="27"/>
      <c r="TUY21" s="27"/>
      <c r="TUZ21" s="27"/>
      <c r="TVA21" s="27"/>
      <c r="TVB21" s="27"/>
      <c r="TVC21" s="27"/>
      <c r="TVD21" s="27"/>
      <c r="TVE21" s="27"/>
      <c r="TVF21" s="27"/>
      <c r="TVG21" s="27"/>
      <c r="TVH21" s="27"/>
      <c r="TVI21" s="27"/>
      <c r="TVJ21" s="27"/>
      <c r="TVK21" s="27"/>
      <c r="TVL21" s="27"/>
      <c r="TVM21" s="27"/>
      <c r="TVN21" s="27"/>
      <c r="TVO21" s="27"/>
      <c r="TVP21" s="27"/>
      <c r="TVQ21" s="27"/>
      <c r="TVR21" s="27"/>
      <c r="TVS21" s="27"/>
      <c r="TVT21" s="27"/>
      <c r="TVU21" s="27"/>
      <c r="TVV21" s="27"/>
      <c r="TVW21" s="27"/>
      <c r="TVX21" s="27"/>
      <c r="TVY21" s="27"/>
      <c r="TVZ21" s="27"/>
      <c r="TWA21" s="27"/>
      <c r="TWB21" s="27"/>
      <c r="TWC21" s="27"/>
      <c r="TWD21" s="27"/>
      <c r="TWE21" s="27"/>
      <c r="TWF21" s="27"/>
      <c r="TWG21" s="27"/>
      <c r="TWH21" s="27"/>
      <c r="TWI21" s="27"/>
      <c r="TWJ21" s="27"/>
      <c r="TWK21" s="27"/>
      <c r="TWL21" s="27"/>
      <c r="TWM21" s="27"/>
      <c r="TWN21" s="27"/>
      <c r="TWO21" s="27"/>
      <c r="TWP21" s="27"/>
      <c r="TWQ21" s="27"/>
      <c r="TWR21" s="27"/>
      <c r="TWS21" s="27"/>
      <c r="TWT21" s="27"/>
      <c r="TWU21" s="27"/>
      <c r="TWV21" s="27"/>
      <c r="TWW21" s="27"/>
      <c r="TWX21" s="27"/>
      <c r="TWY21" s="27"/>
      <c r="TWZ21" s="27"/>
      <c r="TXA21" s="27"/>
      <c r="TXB21" s="27"/>
      <c r="TXC21" s="27"/>
      <c r="TXD21" s="27"/>
      <c r="TXE21" s="27"/>
      <c r="TXF21" s="27"/>
      <c r="TXG21" s="27"/>
      <c r="TXH21" s="27"/>
      <c r="TXI21" s="27"/>
      <c r="TXJ21" s="27"/>
      <c r="TXK21" s="27"/>
      <c r="TXL21" s="27"/>
      <c r="TXM21" s="27"/>
      <c r="TXN21" s="27"/>
      <c r="TXO21" s="27"/>
      <c r="TXP21" s="27"/>
      <c r="TXQ21" s="27"/>
      <c r="TXR21" s="27"/>
      <c r="TXS21" s="27"/>
      <c r="TXT21" s="27"/>
      <c r="TXU21" s="27"/>
      <c r="TXV21" s="27"/>
      <c r="TXW21" s="27"/>
      <c r="TXX21" s="27"/>
      <c r="TXY21" s="27"/>
      <c r="TXZ21" s="27"/>
      <c r="TYA21" s="27"/>
      <c r="TYB21" s="27"/>
      <c r="TYC21" s="27"/>
      <c r="TYD21" s="27"/>
      <c r="TYE21" s="27"/>
      <c r="TYF21" s="27"/>
      <c r="TYG21" s="27"/>
      <c r="TYH21" s="27"/>
      <c r="TYI21" s="27"/>
      <c r="TYJ21" s="27"/>
      <c r="TYK21" s="27"/>
      <c r="TYL21" s="27"/>
      <c r="TYM21" s="27"/>
      <c r="TYN21" s="27"/>
      <c r="TYO21" s="27"/>
      <c r="TYP21" s="27"/>
      <c r="TYQ21" s="27"/>
      <c r="TYR21" s="27"/>
      <c r="TYS21" s="27"/>
      <c r="TYT21" s="27"/>
      <c r="TYU21" s="27"/>
      <c r="TYV21" s="27"/>
      <c r="TYW21" s="27"/>
      <c r="TYX21" s="27"/>
      <c r="TYY21" s="27"/>
      <c r="TYZ21" s="27"/>
      <c r="TZA21" s="27"/>
      <c r="TZB21" s="27"/>
      <c r="TZC21" s="27"/>
      <c r="TZD21" s="27"/>
      <c r="TZE21" s="27"/>
      <c r="TZF21" s="27"/>
      <c r="TZG21" s="27"/>
      <c r="TZH21" s="27"/>
      <c r="TZI21" s="27"/>
      <c r="TZJ21" s="27"/>
      <c r="TZK21" s="27"/>
      <c r="TZL21" s="27"/>
      <c r="TZM21" s="27"/>
      <c r="TZN21" s="27"/>
      <c r="TZO21" s="27"/>
      <c r="TZP21" s="27"/>
      <c r="TZQ21" s="27"/>
      <c r="TZR21" s="27"/>
      <c r="TZS21" s="27"/>
      <c r="TZT21" s="27"/>
      <c r="TZU21" s="27"/>
      <c r="TZV21" s="27"/>
      <c r="TZW21" s="27"/>
      <c r="TZX21" s="27"/>
      <c r="TZY21" s="27"/>
      <c r="TZZ21" s="27"/>
      <c r="UAA21" s="27"/>
      <c r="UAB21" s="27"/>
      <c r="UAC21" s="27"/>
      <c r="UAD21" s="27"/>
      <c r="UAE21" s="27"/>
      <c r="UAF21" s="27"/>
      <c r="UAG21" s="27"/>
      <c r="UAH21" s="27"/>
      <c r="UAI21" s="27"/>
      <c r="UAJ21" s="27"/>
      <c r="UAK21" s="27"/>
      <c r="UAL21" s="27"/>
      <c r="UAM21" s="27"/>
      <c r="UAN21" s="27"/>
      <c r="UAO21" s="27"/>
      <c r="UAP21" s="27"/>
      <c r="UAQ21" s="27"/>
      <c r="UAR21" s="27"/>
      <c r="UAS21" s="27"/>
      <c r="UAT21" s="27"/>
      <c r="UAU21" s="27"/>
      <c r="UAV21" s="27"/>
      <c r="UAW21" s="27"/>
      <c r="UAX21" s="27"/>
      <c r="UAY21" s="27"/>
      <c r="UAZ21" s="27"/>
      <c r="UBA21" s="27"/>
      <c r="UBB21" s="27"/>
      <c r="UBC21" s="27"/>
      <c r="UBD21" s="27"/>
      <c r="UBE21" s="27"/>
      <c r="UBF21" s="27"/>
      <c r="UBG21" s="27"/>
      <c r="UBH21" s="27"/>
      <c r="UBI21" s="27"/>
      <c r="UBJ21" s="27"/>
      <c r="UBK21" s="27"/>
      <c r="UBL21" s="27"/>
      <c r="UBM21" s="27"/>
      <c r="UBN21" s="27"/>
      <c r="UBO21" s="27"/>
      <c r="UBP21" s="27"/>
      <c r="UBQ21" s="27"/>
      <c r="UBR21" s="27"/>
      <c r="UBS21" s="27"/>
      <c r="UBT21" s="27"/>
      <c r="UBU21" s="27"/>
      <c r="UBV21" s="27"/>
      <c r="UBW21" s="27"/>
      <c r="UBX21" s="27"/>
      <c r="UBY21" s="27"/>
      <c r="UBZ21" s="27"/>
      <c r="UCA21" s="27"/>
      <c r="UCB21" s="27"/>
      <c r="UCC21" s="27"/>
      <c r="UCD21" s="27"/>
      <c r="UCE21" s="27"/>
      <c r="UCF21" s="27"/>
      <c r="UCG21" s="27"/>
      <c r="UCH21" s="27"/>
      <c r="UCI21" s="27"/>
      <c r="UCJ21" s="27"/>
      <c r="UCK21" s="27"/>
      <c r="UCL21" s="27"/>
      <c r="UCM21" s="27"/>
      <c r="UCN21" s="27"/>
      <c r="UCO21" s="27"/>
      <c r="UCP21" s="27"/>
      <c r="UCQ21" s="27"/>
      <c r="UCR21" s="27"/>
      <c r="UCS21" s="27"/>
      <c r="UCT21" s="27"/>
      <c r="UCU21" s="27"/>
      <c r="UCV21" s="27"/>
      <c r="UCW21" s="27"/>
      <c r="UCX21" s="27"/>
      <c r="UCY21" s="27"/>
      <c r="UCZ21" s="27"/>
      <c r="UDA21" s="27"/>
      <c r="UDB21" s="27"/>
      <c r="UDC21" s="27"/>
      <c r="UDD21" s="27"/>
      <c r="UDE21" s="27"/>
      <c r="UDF21" s="27"/>
      <c r="UDG21" s="27"/>
      <c r="UDH21" s="27"/>
      <c r="UDI21" s="27"/>
      <c r="UDJ21" s="27"/>
      <c r="UDK21" s="27"/>
      <c r="UDL21" s="27"/>
      <c r="UDM21" s="27"/>
      <c r="UDN21" s="27"/>
      <c r="UDO21" s="27"/>
      <c r="UDP21" s="27"/>
      <c r="UDQ21" s="27"/>
      <c r="UDR21" s="27"/>
      <c r="UDS21" s="27"/>
      <c r="UDT21" s="27"/>
      <c r="UDU21" s="27"/>
      <c r="UDV21" s="27"/>
      <c r="UDW21" s="27"/>
      <c r="UDX21" s="27"/>
      <c r="UDY21" s="27"/>
      <c r="UDZ21" s="27"/>
      <c r="UEA21" s="27"/>
      <c r="UEB21" s="27"/>
      <c r="UEC21" s="27"/>
      <c r="UED21" s="27"/>
      <c r="UEE21" s="27"/>
      <c r="UEF21" s="27"/>
      <c r="UEG21" s="27"/>
      <c r="UEH21" s="27"/>
      <c r="UEI21" s="27"/>
      <c r="UEJ21" s="27"/>
      <c r="UEK21" s="27"/>
      <c r="UEL21" s="27"/>
      <c r="UEM21" s="27"/>
      <c r="UEN21" s="27"/>
      <c r="UEO21" s="27"/>
      <c r="UEP21" s="27"/>
      <c r="UEQ21" s="27"/>
      <c r="UER21" s="27"/>
      <c r="UES21" s="27"/>
      <c r="UET21" s="27"/>
      <c r="UEU21" s="27"/>
      <c r="UEV21" s="27"/>
      <c r="UEW21" s="27"/>
      <c r="UEX21" s="27"/>
      <c r="UEY21" s="27"/>
      <c r="UEZ21" s="27"/>
      <c r="UFA21" s="27"/>
      <c r="UFB21" s="27"/>
      <c r="UFC21" s="27"/>
      <c r="UFD21" s="27"/>
      <c r="UFE21" s="27"/>
      <c r="UFF21" s="27"/>
      <c r="UFG21" s="27"/>
      <c r="UFH21" s="27"/>
      <c r="UFI21" s="27"/>
      <c r="UFJ21" s="27"/>
      <c r="UFK21" s="27"/>
      <c r="UFL21" s="27"/>
      <c r="UFM21" s="27"/>
      <c r="UFN21" s="27"/>
      <c r="UFO21" s="27"/>
      <c r="UFP21" s="27"/>
      <c r="UFQ21" s="27"/>
      <c r="UFR21" s="27"/>
      <c r="UFS21" s="27"/>
      <c r="UFT21" s="27"/>
      <c r="UFU21" s="27"/>
      <c r="UFV21" s="27"/>
      <c r="UFW21" s="27"/>
      <c r="UFX21" s="27"/>
      <c r="UFY21" s="27"/>
      <c r="UFZ21" s="27"/>
      <c r="UGA21" s="27"/>
      <c r="UGB21" s="27"/>
      <c r="UGC21" s="27"/>
      <c r="UGD21" s="27"/>
      <c r="UGE21" s="27"/>
      <c r="UGF21" s="27"/>
      <c r="UGG21" s="27"/>
      <c r="UGH21" s="27"/>
      <c r="UGI21" s="27"/>
      <c r="UGJ21" s="27"/>
      <c r="UGK21" s="27"/>
      <c r="UGL21" s="27"/>
      <c r="UGM21" s="27"/>
      <c r="UGN21" s="27"/>
      <c r="UGO21" s="27"/>
      <c r="UGP21" s="27"/>
      <c r="UGQ21" s="27"/>
      <c r="UGR21" s="27"/>
      <c r="UGS21" s="27"/>
      <c r="UGT21" s="27"/>
      <c r="UGU21" s="27"/>
      <c r="UGV21" s="27"/>
      <c r="UGW21" s="27"/>
      <c r="UGX21" s="27"/>
      <c r="UGY21" s="27"/>
      <c r="UGZ21" s="27"/>
      <c r="UHA21" s="27"/>
      <c r="UHB21" s="27"/>
      <c r="UHC21" s="27"/>
      <c r="UHD21" s="27"/>
      <c r="UHE21" s="27"/>
      <c r="UHF21" s="27"/>
      <c r="UHG21" s="27"/>
      <c r="UHH21" s="27"/>
      <c r="UHI21" s="27"/>
      <c r="UHJ21" s="27"/>
      <c r="UHK21" s="27"/>
      <c r="UHL21" s="27"/>
      <c r="UHM21" s="27"/>
      <c r="UHN21" s="27"/>
      <c r="UHO21" s="27"/>
      <c r="UHP21" s="27"/>
      <c r="UHQ21" s="27"/>
      <c r="UHR21" s="27"/>
      <c r="UHS21" s="27"/>
      <c r="UHT21" s="27"/>
      <c r="UHU21" s="27"/>
      <c r="UHV21" s="27"/>
      <c r="UHW21" s="27"/>
      <c r="UHX21" s="27"/>
      <c r="UHY21" s="27"/>
      <c r="UHZ21" s="27"/>
      <c r="UIA21" s="27"/>
      <c r="UIB21" s="27"/>
      <c r="UIC21" s="27"/>
      <c r="UID21" s="27"/>
      <c r="UIE21" s="27"/>
      <c r="UIF21" s="27"/>
      <c r="UIG21" s="27"/>
      <c r="UIH21" s="27"/>
      <c r="UII21" s="27"/>
      <c r="UIJ21" s="27"/>
      <c r="UIK21" s="27"/>
      <c r="UIL21" s="27"/>
      <c r="UIM21" s="27"/>
      <c r="UIN21" s="27"/>
      <c r="UIO21" s="27"/>
      <c r="UIP21" s="27"/>
      <c r="UIQ21" s="27"/>
      <c r="UIR21" s="27"/>
      <c r="UIS21" s="27"/>
      <c r="UIT21" s="27"/>
      <c r="UIU21" s="27"/>
      <c r="UIV21" s="27"/>
      <c r="UIW21" s="27"/>
      <c r="UIX21" s="27"/>
      <c r="UIY21" s="27"/>
      <c r="UIZ21" s="27"/>
      <c r="UJA21" s="27"/>
      <c r="UJB21" s="27"/>
      <c r="UJC21" s="27"/>
      <c r="UJD21" s="27"/>
      <c r="UJE21" s="27"/>
      <c r="UJF21" s="27"/>
      <c r="UJG21" s="27"/>
      <c r="UJH21" s="27"/>
      <c r="UJI21" s="27"/>
      <c r="UJJ21" s="27"/>
      <c r="UJK21" s="27"/>
      <c r="UJL21" s="27"/>
      <c r="UJM21" s="27"/>
      <c r="UJN21" s="27"/>
      <c r="UJO21" s="27"/>
      <c r="UJP21" s="27"/>
      <c r="UJQ21" s="27"/>
      <c r="UJR21" s="27"/>
      <c r="UJS21" s="27"/>
      <c r="UJT21" s="27"/>
      <c r="UJU21" s="27"/>
      <c r="UJV21" s="27"/>
      <c r="UJW21" s="27"/>
      <c r="UJX21" s="27"/>
      <c r="UJY21" s="27"/>
      <c r="UJZ21" s="27"/>
      <c r="UKA21" s="27"/>
      <c r="UKB21" s="27"/>
      <c r="UKC21" s="27"/>
      <c r="UKD21" s="27"/>
      <c r="UKE21" s="27"/>
      <c r="UKF21" s="27"/>
      <c r="UKG21" s="27"/>
      <c r="UKH21" s="27"/>
      <c r="UKI21" s="27"/>
      <c r="UKJ21" s="27"/>
      <c r="UKK21" s="27"/>
      <c r="UKL21" s="27"/>
      <c r="UKM21" s="27"/>
      <c r="UKN21" s="27"/>
      <c r="UKO21" s="27"/>
      <c r="UKP21" s="27"/>
      <c r="UKQ21" s="27"/>
      <c r="UKR21" s="27"/>
      <c r="UKS21" s="27"/>
      <c r="UKT21" s="27"/>
      <c r="UKU21" s="27"/>
      <c r="UKV21" s="27"/>
      <c r="UKW21" s="27"/>
      <c r="UKX21" s="27"/>
      <c r="UKY21" s="27"/>
      <c r="UKZ21" s="27"/>
      <c r="ULA21" s="27"/>
      <c r="ULB21" s="27"/>
      <c r="ULC21" s="27"/>
      <c r="ULD21" s="27"/>
      <c r="ULE21" s="27"/>
      <c r="ULF21" s="27"/>
      <c r="ULG21" s="27"/>
      <c r="ULH21" s="27"/>
      <c r="ULI21" s="27"/>
      <c r="ULJ21" s="27"/>
      <c r="ULK21" s="27"/>
      <c r="ULL21" s="27"/>
      <c r="ULM21" s="27"/>
      <c r="ULN21" s="27"/>
      <c r="ULO21" s="27"/>
      <c r="ULP21" s="27"/>
      <c r="ULQ21" s="27"/>
      <c r="ULR21" s="27"/>
      <c r="ULS21" s="27"/>
      <c r="ULT21" s="27"/>
      <c r="ULU21" s="27"/>
      <c r="ULV21" s="27"/>
      <c r="ULW21" s="27"/>
      <c r="ULX21" s="27"/>
      <c r="ULY21" s="27"/>
      <c r="ULZ21" s="27"/>
      <c r="UMA21" s="27"/>
      <c r="UMB21" s="27"/>
      <c r="UMC21" s="27"/>
      <c r="UMD21" s="27"/>
      <c r="UME21" s="27"/>
      <c r="UMF21" s="27"/>
      <c r="UMG21" s="27"/>
      <c r="UMH21" s="27"/>
      <c r="UMI21" s="27"/>
      <c r="UMJ21" s="27"/>
      <c r="UMK21" s="27"/>
      <c r="UML21" s="27"/>
      <c r="UMM21" s="27"/>
      <c r="UMN21" s="27"/>
      <c r="UMO21" s="27"/>
      <c r="UMP21" s="27"/>
      <c r="UMQ21" s="27"/>
      <c r="UMR21" s="27"/>
      <c r="UMS21" s="27"/>
      <c r="UMT21" s="27"/>
      <c r="UMU21" s="27"/>
      <c r="UMV21" s="27"/>
      <c r="UMW21" s="27"/>
      <c r="UMX21" s="27"/>
      <c r="UMY21" s="27"/>
      <c r="UMZ21" s="27"/>
      <c r="UNA21" s="27"/>
      <c r="UNB21" s="27"/>
      <c r="UNC21" s="27"/>
      <c r="UND21" s="27"/>
      <c r="UNE21" s="27"/>
      <c r="UNF21" s="27"/>
      <c r="UNG21" s="27"/>
      <c r="UNH21" s="27"/>
      <c r="UNI21" s="27"/>
      <c r="UNJ21" s="27"/>
      <c r="UNK21" s="27"/>
      <c r="UNL21" s="27"/>
      <c r="UNM21" s="27"/>
      <c r="UNN21" s="27"/>
      <c r="UNO21" s="27"/>
      <c r="UNP21" s="27"/>
      <c r="UNQ21" s="27"/>
      <c r="UNR21" s="27"/>
      <c r="UNS21" s="27"/>
      <c r="UNT21" s="27"/>
      <c r="UNU21" s="27"/>
      <c r="UNV21" s="27"/>
      <c r="UNW21" s="27"/>
      <c r="UNX21" s="27"/>
      <c r="UNY21" s="27"/>
      <c r="UNZ21" s="27"/>
      <c r="UOA21" s="27"/>
      <c r="UOB21" s="27"/>
      <c r="UOC21" s="27"/>
      <c r="UOD21" s="27"/>
      <c r="UOE21" s="27"/>
      <c r="UOF21" s="27"/>
      <c r="UOG21" s="27"/>
      <c r="UOH21" s="27"/>
      <c r="UOI21" s="27"/>
      <c r="UOJ21" s="27"/>
      <c r="UOK21" s="27"/>
      <c r="UOL21" s="27"/>
      <c r="UOM21" s="27"/>
      <c r="UON21" s="27"/>
      <c r="UOO21" s="27"/>
      <c r="UOP21" s="27"/>
      <c r="UOQ21" s="27"/>
      <c r="UOR21" s="27"/>
      <c r="UOS21" s="27"/>
      <c r="UOT21" s="27"/>
      <c r="UOU21" s="27"/>
      <c r="UOV21" s="27"/>
      <c r="UOW21" s="27"/>
      <c r="UOX21" s="27"/>
      <c r="UOY21" s="27"/>
      <c r="UOZ21" s="27"/>
      <c r="UPA21" s="27"/>
      <c r="UPB21" s="27"/>
      <c r="UPC21" s="27"/>
      <c r="UPD21" s="27"/>
      <c r="UPE21" s="27"/>
      <c r="UPF21" s="27"/>
      <c r="UPG21" s="27"/>
      <c r="UPH21" s="27"/>
      <c r="UPI21" s="27"/>
      <c r="UPJ21" s="27"/>
      <c r="UPK21" s="27"/>
      <c r="UPL21" s="27"/>
      <c r="UPM21" s="27"/>
      <c r="UPN21" s="27"/>
      <c r="UPO21" s="27"/>
      <c r="UPP21" s="27"/>
      <c r="UPQ21" s="27"/>
      <c r="UPR21" s="27"/>
      <c r="UPS21" s="27"/>
      <c r="UPT21" s="27"/>
      <c r="UPU21" s="27"/>
      <c r="UPV21" s="27"/>
      <c r="UPW21" s="27"/>
      <c r="UPX21" s="27"/>
      <c r="UPY21" s="27"/>
      <c r="UPZ21" s="27"/>
      <c r="UQA21" s="27"/>
      <c r="UQB21" s="27"/>
      <c r="UQC21" s="27"/>
      <c r="UQD21" s="27"/>
      <c r="UQE21" s="27"/>
      <c r="UQF21" s="27"/>
      <c r="UQG21" s="27"/>
      <c r="UQH21" s="27"/>
      <c r="UQI21" s="27"/>
      <c r="UQJ21" s="27"/>
      <c r="UQK21" s="27"/>
      <c r="UQL21" s="27"/>
      <c r="UQM21" s="27"/>
      <c r="UQN21" s="27"/>
      <c r="UQO21" s="27"/>
      <c r="UQP21" s="27"/>
      <c r="UQQ21" s="27"/>
      <c r="UQR21" s="27"/>
      <c r="UQS21" s="27"/>
      <c r="UQT21" s="27"/>
      <c r="UQU21" s="27"/>
      <c r="UQV21" s="27"/>
      <c r="UQW21" s="27"/>
      <c r="UQX21" s="27"/>
      <c r="UQY21" s="27"/>
      <c r="UQZ21" s="27"/>
      <c r="URA21" s="27"/>
      <c r="URB21" s="27"/>
      <c r="URC21" s="27"/>
      <c r="URD21" s="27"/>
      <c r="URE21" s="27"/>
      <c r="URF21" s="27"/>
      <c r="URG21" s="27"/>
      <c r="URH21" s="27"/>
      <c r="URI21" s="27"/>
      <c r="URJ21" s="27"/>
      <c r="URK21" s="27"/>
      <c r="URL21" s="27"/>
      <c r="URM21" s="27"/>
      <c r="URN21" s="27"/>
      <c r="URO21" s="27"/>
      <c r="URP21" s="27"/>
      <c r="URQ21" s="27"/>
      <c r="URR21" s="27"/>
      <c r="URS21" s="27"/>
      <c r="URT21" s="27"/>
      <c r="URU21" s="27"/>
      <c r="URV21" s="27"/>
      <c r="URW21" s="27"/>
      <c r="URX21" s="27"/>
      <c r="URY21" s="27"/>
      <c r="URZ21" s="27"/>
      <c r="USA21" s="27"/>
      <c r="USB21" s="27"/>
      <c r="USC21" s="27"/>
      <c r="USD21" s="27"/>
      <c r="USE21" s="27"/>
      <c r="USF21" s="27"/>
      <c r="USG21" s="27"/>
      <c r="USH21" s="27"/>
      <c r="USI21" s="27"/>
      <c r="USJ21" s="27"/>
      <c r="USK21" s="27"/>
      <c r="USL21" s="27"/>
      <c r="USM21" s="27"/>
      <c r="USN21" s="27"/>
      <c r="USO21" s="27"/>
      <c r="USP21" s="27"/>
      <c r="USQ21" s="27"/>
      <c r="USR21" s="27"/>
      <c r="USS21" s="27"/>
      <c r="UST21" s="27"/>
      <c r="USU21" s="27"/>
      <c r="USV21" s="27"/>
      <c r="USW21" s="27"/>
      <c r="USX21" s="27"/>
      <c r="USY21" s="27"/>
      <c r="USZ21" s="27"/>
      <c r="UTA21" s="27"/>
      <c r="UTB21" s="27"/>
      <c r="UTC21" s="27"/>
      <c r="UTD21" s="27"/>
      <c r="UTE21" s="27"/>
      <c r="UTF21" s="27"/>
      <c r="UTG21" s="27"/>
      <c r="UTH21" s="27"/>
      <c r="UTI21" s="27"/>
      <c r="UTJ21" s="27"/>
      <c r="UTK21" s="27"/>
      <c r="UTL21" s="27"/>
      <c r="UTM21" s="27"/>
      <c r="UTN21" s="27"/>
      <c r="UTO21" s="27"/>
      <c r="UTP21" s="27"/>
      <c r="UTQ21" s="27"/>
      <c r="UTR21" s="27"/>
      <c r="UTS21" s="27"/>
      <c r="UTT21" s="27"/>
      <c r="UTU21" s="27"/>
      <c r="UTV21" s="27"/>
      <c r="UTW21" s="27"/>
      <c r="UTX21" s="27"/>
      <c r="UTY21" s="27"/>
      <c r="UTZ21" s="27"/>
      <c r="UUA21" s="27"/>
      <c r="UUB21" s="27"/>
      <c r="UUC21" s="27"/>
      <c r="UUD21" s="27"/>
      <c r="UUE21" s="27"/>
      <c r="UUF21" s="27"/>
      <c r="UUG21" s="27"/>
      <c r="UUH21" s="27"/>
      <c r="UUI21" s="27"/>
      <c r="UUJ21" s="27"/>
      <c r="UUK21" s="27"/>
      <c r="UUL21" s="27"/>
      <c r="UUM21" s="27"/>
      <c r="UUN21" s="27"/>
      <c r="UUO21" s="27"/>
      <c r="UUP21" s="27"/>
      <c r="UUQ21" s="27"/>
      <c r="UUR21" s="27"/>
      <c r="UUS21" s="27"/>
      <c r="UUT21" s="27"/>
      <c r="UUU21" s="27"/>
      <c r="UUV21" s="27"/>
      <c r="UUW21" s="27"/>
      <c r="UUX21" s="27"/>
      <c r="UUY21" s="27"/>
      <c r="UUZ21" s="27"/>
      <c r="UVA21" s="27"/>
      <c r="UVB21" s="27"/>
      <c r="UVC21" s="27"/>
      <c r="UVD21" s="27"/>
      <c r="UVE21" s="27"/>
      <c r="UVF21" s="27"/>
      <c r="UVG21" s="27"/>
      <c r="UVH21" s="27"/>
      <c r="UVI21" s="27"/>
      <c r="UVJ21" s="27"/>
      <c r="UVK21" s="27"/>
      <c r="UVL21" s="27"/>
      <c r="UVM21" s="27"/>
      <c r="UVN21" s="27"/>
      <c r="UVO21" s="27"/>
      <c r="UVP21" s="27"/>
      <c r="UVQ21" s="27"/>
      <c r="UVR21" s="27"/>
      <c r="UVS21" s="27"/>
      <c r="UVT21" s="27"/>
      <c r="UVU21" s="27"/>
      <c r="UVV21" s="27"/>
      <c r="UVW21" s="27"/>
      <c r="UVX21" s="27"/>
      <c r="UVY21" s="27"/>
      <c r="UVZ21" s="27"/>
      <c r="UWA21" s="27"/>
      <c r="UWB21" s="27"/>
      <c r="UWC21" s="27"/>
      <c r="UWD21" s="27"/>
      <c r="UWE21" s="27"/>
      <c r="UWF21" s="27"/>
      <c r="UWG21" s="27"/>
      <c r="UWH21" s="27"/>
      <c r="UWI21" s="27"/>
      <c r="UWJ21" s="27"/>
      <c r="UWK21" s="27"/>
      <c r="UWL21" s="27"/>
      <c r="UWM21" s="27"/>
      <c r="UWN21" s="27"/>
      <c r="UWO21" s="27"/>
      <c r="UWP21" s="27"/>
      <c r="UWQ21" s="27"/>
      <c r="UWR21" s="27"/>
      <c r="UWS21" s="27"/>
      <c r="UWT21" s="27"/>
      <c r="UWU21" s="27"/>
      <c r="UWV21" s="27"/>
      <c r="UWW21" s="27"/>
      <c r="UWX21" s="27"/>
      <c r="UWY21" s="27"/>
      <c r="UWZ21" s="27"/>
      <c r="UXA21" s="27"/>
      <c r="UXB21" s="27"/>
      <c r="UXC21" s="27"/>
      <c r="UXD21" s="27"/>
      <c r="UXE21" s="27"/>
      <c r="UXF21" s="27"/>
      <c r="UXG21" s="27"/>
      <c r="UXH21" s="27"/>
      <c r="UXI21" s="27"/>
      <c r="UXJ21" s="27"/>
      <c r="UXK21" s="27"/>
      <c r="UXL21" s="27"/>
      <c r="UXM21" s="27"/>
      <c r="UXN21" s="27"/>
      <c r="UXO21" s="27"/>
      <c r="UXP21" s="27"/>
      <c r="UXQ21" s="27"/>
      <c r="UXR21" s="27"/>
      <c r="UXS21" s="27"/>
      <c r="UXT21" s="27"/>
      <c r="UXU21" s="27"/>
      <c r="UXV21" s="27"/>
      <c r="UXW21" s="27"/>
      <c r="UXX21" s="27"/>
      <c r="UXY21" s="27"/>
      <c r="UXZ21" s="27"/>
      <c r="UYA21" s="27"/>
      <c r="UYB21" s="27"/>
      <c r="UYC21" s="27"/>
      <c r="UYD21" s="27"/>
      <c r="UYE21" s="27"/>
      <c r="UYF21" s="27"/>
      <c r="UYG21" s="27"/>
      <c r="UYH21" s="27"/>
      <c r="UYI21" s="27"/>
      <c r="UYJ21" s="27"/>
      <c r="UYK21" s="27"/>
      <c r="UYL21" s="27"/>
      <c r="UYM21" s="27"/>
      <c r="UYN21" s="27"/>
      <c r="UYO21" s="27"/>
      <c r="UYP21" s="27"/>
      <c r="UYQ21" s="27"/>
      <c r="UYR21" s="27"/>
      <c r="UYS21" s="27"/>
      <c r="UYT21" s="27"/>
      <c r="UYU21" s="27"/>
      <c r="UYV21" s="27"/>
      <c r="UYW21" s="27"/>
      <c r="UYX21" s="27"/>
      <c r="UYY21" s="27"/>
      <c r="UYZ21" s="27"/>
      <c r="UZA21" s="27"/>
      <c r="UZB21" s="27"/>
      <c r="UZC21" s="27"/>
      <c r="UZD21" s="27"/>
      <c r="UZE21" s="27"/>
      <c r="UZF21" s="27"/>
      <c r="UZG21" s="27"/>
      <c r="UZH21" s="27"/>
      <c r="UZI21" s="27"/>
      <c r="UZJ21" s="27"/>
      <c r="UZK21" s="27"/>
      <c r="UZL21" s="27"/>
      <c r="UZM21" s="27"/>
      <c r="UZN21" s="27"/>
      <c r="UZO21" s="27"/>
      <c r="UZP21" s="27"/>
      <c r="UZQ21" s="27"/>
      <c r="UZR21" s="27"/>
      <c r="UZS21" s="27"/>
      <c r="UZT21" s="27"/>
      <c r="UZU21" s="27"/>
      <c r="UZV21" s="27"/>
      <c r="UZW21" s="27"/>
      <c r="UZX21" s="27"/>
      <c r="UZY21" s="27"/>
      <c r="UZZ21" s="27"/>
      <c r="VAA21" s="27"/>
      <c r="VAB21" s="27"/>
      <c r="VAC21" s="27"/>
      <c r="VAD21" s="27"/>
      <c r="VAE21" s="27"/>
      <c r="VAF21" s="27"/>
      <c r="VAG21" s="27"/>
      <c r="VAH21" s="27"/>
      <c r="VAI21" s="27"/>
      <c r="VAJ21" s="27"/>
      <c r="VAK21" s="27"/>
      <c r="VAL21" s="27"/>
      <c r="VAM21" s="27"/>
      <c r="VAN21" s="27"/>
      <c r="VAO21" s="27"/>
      <c r="VAP21" s="27"/>
      <c r="VAQ21" s="27"/>
      <c r="VAR21" s="27"/>
      <c r="VAS21" s="27"/>
      <c r="VAT21" s="27"/>
      <c r="VAU21" s="27"/>
      <c r="VAV21" s="27"/>
      <c r="VAW21" s="27"/>
      <c r="VAX21" s="27"/>
      <c r="VAY21" s="27"/>
      <c r="VAZ21" s="27"/>
      <c r="VBA21" s="27"/>
      <c r="VBB21" s="27"/>
      <c r="VBC21" s="27"/>
      <c r="VBD21" s="27"/>
      <c r="VBE21" s="27"/>
      <c r="VBF21" s="27"/>
      <c r="VBG21" s="27"/>
      <c r="VBH21" s="27"/>
      <c r="VBI21" s="27"/>
      <c r="VBJ21" s="27"/>
      <c r="VBK21" s="27"/>
      <c r="VBL21" s="27"/>
      <c r="VBM21" s="27"/>
      <c r="VBN21" s="27"/>
      <c r="VBO21" s="27"/>
      <c r="VBP21" s="27"/>
      <c r="VBQ21" s="27"/>
      <c r="VBR21" s="27"/>
      <c r="VBS21" s="27"/>
      <c r="VBT21" s="27"/>
      <c r="VBU21" s="27"/>
      <c r="VBV21" s="27"/>
      <c r="VBW21" s="27"/>
      <c r="VBX21" s="27"/>
      <c r="VBY21" s="27"/>
      <c r="VBZ21" s="27"/>
      <c r="VCA21" s="27"/>
      <c r="VCB21" s="27"/>
      <c r="VCC21" s="27"/>
      <c r="VCD21" s="27"/>
      <c r="VCE21" s="27"/>
      <c r="VCF21" s="27"/>
      <c r="VCG21" s="27"/>
      <c r="VCH21" s="27"/>
      <c r="VCI21" s="27"/>
      <c r="VCJ21" s="27"/>
      <c r="VCK21" s="27"/>
      <c r="VCL21" s="27"/>
      <c r="VCM21" s="27"/>
      <c r="VCN21" s="27"/>
      <c r="VCO21" s="27"/>
      <c r="VCP21" s="27"/>
      <c r="VCQ21" s="27"/>
      <c r="VCR21" s="27"/>
      <c r="VCS21" s="27"/>
      <c r="VCT21" s="27"/>
      <c r="VCU21" s="27"/>
      <c r="VCV21" s="27"/>
      <c r="VCW21" s="27"/>
      <c r="VCX21" s="27"/>
      <c r="VCY21" s="27"/>
      <c r="VCZ21" s="27"/>
      <c r="VDA21" s="27"/>
      <c r="VDB21" s="27"/>
      <c r="VDC21" s="27"/>
      <c r="VDD21" s="27"/>
      <c r="VDE21" s="27"/>
      <c r="VDF21" s="27"/>
      <c r="VDG21" s="27"/>
      <c r="VDH21" s="27"/>
      <c r="VDI21" s="27"/>
      <c r="VDJ21" s="27"/>
      <c r="VDK21" s="27"/>
      <c r="VDL21" s="27"/>
      <c r="VDM21" s="27"/>
      <c r="VDN21" s="27"/>
      <c r="VDO21" s="27"/>
      <c r="VDP21" s="27"/>
      <c r="VDQ21" s="27"/>
      <c r="VDR21" s="27"/>
      <c r="VDS21" s="27"/>
      <c r="VDT21" s="27"/>
      <c r="VDU21" s="27"/>
      <c r="VDV21" s="27"/>
      <c r="VDW21" s="27"/>
      <c r="VDX21" s="27"/>
      <c r="VDY21" s="27"/>
      <c r="VDZ21" s="27"/>
      <c r="VEA21" s="27"/>
      <c r="VEB21" s="27"/>
      <c r="VEC21" s="27"/>
      <c r="VED21" s="27"/>
      <c r="VEE21" s="27"/>
      <c r="VEF21" s="27"/>
      <c r="VEG21" s="27"/>
      <c r="VEH21" s="27"/>
      <c r="VEI21" s="27"/>
      <c r="VEJ21" s="27"/>
      <c r="VEK21" s="27"/>
      <c r="VEL21" s="27"/>
      <c r="VEM21" s="27"/>
      <c r="VEN21" s="27"/>
      <c r="VEO21" s="27"/>
      <c r="VEP21" s="27"/>
      <c r="VEQ21" s="27"/>
      <c r="VER21" s="27"/>
      <c r="VES21" s="27"/>
      <c r="VET21" s="27"/>
      <c r="VEU21" s="27"/>
      <c r="VEV21" s="27"/>
      <c r="VEW21" s="27"/>
      <c r="VEX21" s="27"/>
      <c r="VEY21" s="27"/>
      <c r="VEZ21" s="27"/>
      <c r="VFA21" s="27"/>
      <c r="VFB21" s="27"/>
      <c r="VFC21" s="27"/>
      <c r="VFD21" s="27"/>
      <c r="VFE21" s="27"/>
      <c r="VFF21" s="27"/>
      <c r="VFG21" s="27"/>
      <c r="VFH21" s="27"/>
      <c r="VFI21" s="27"/>
      <c r="VFJ21" s="27"/>
      <c r="VFK21" s="27"/>
      <c r="VFL21" s="27"/>
      <c r="VFM21" s="27"/>
      <c r="VFN21" s="27"/>
      <c r="VFO21" s="27"/>
      <c r="VFP21" s="27"/>
      <c r="VFQ21" s="27"/>
      <c r="VFR21" s="27"/>
      <c r="VFS21" s="27"/>
      <c r="VFT21" s="27"/>
      <c r="VFU21" s="27"/>
      <c r="VFV21" s="27"/>
      <c r="VFW21" s="27"/>
      <c r="VFX21" s="27"/>
      <c r="VFY21" s="27"/>
      <c r="VFZ21" s="27"/>
      <c r="VGA21" s="27"/>
      <c r="VGB21" s="27"/>
      <c r="VGC21" s="27"/>
      <c r="VGD21" s="27"/>
      <c r="VGE21" s="27"/>
      <c r="VGF21" s="27"/>
      <c r="VGG21" s="27"/>
      <c r="VGH21" s="27"/>
      <c r="VGI21" s="27"/>
      <c r="VGJ21" s="27"/>
      <c r="VGK21" s="27"/>
      <c r="VGL21" s="27"/>
      <c r="VGM21" s="27"/>
      <c r="VGN21" s="27"/>
      <c r="VGO21" s="27"/>
      <c r="VGP21" s="27"/>
      <c r="VGQ21" s="27"/>
      <c r="VGR21" s="27"/>
      <c r="VGS21" s="27"/>
      <c r="VGT21" s="27"/>
      <c r="VGU21" s="27"/>
      <c r="VGV21" s="27"/>
      <c r="VGW21" s="27"/>
      <c r="VGX21" s="27"/>
      <c r="VGY21" s="27"/>
      <c r="VGZ21" s="27"/>
      <c r="VHA21" s="27"/>
      <c r="VHB21" s="27"/>
      <c r="VHC21" s="27"/>
      <c r="VHD21" s="27"/>
      <c r="VHE21" s="27"/>
      <c r="VHF21" s="27"/>
      <c r="VHG21" s="27"/>
      <c r="VHH21" s="27"/>
      <c r="VHI21" s="27"/>
      <c r="VHJ21" s="27"/>
      <c r="VHK21" s="27"/>
      <c r="VHL21" s="27"/>
      <c r="VHM21" s="27"/>
      <c r="VHN21" s="27"/>
      <c r="VHO21" s="27"/>
      <c r="VHP21" s="27"/>
      <c r="VHQ21" s="27"/>
      <c r="VHR21" s="27"/>
      <c r="VHS21" s="27"/>
      <c r="VHT21" s="27"/>
      <c r="VHU21" s="27"/>
      <c r="VHV21" s="27"/>
      <c r="VHW21" s="27"/>
      <c r="VHX21" s="27"/>
      <c r="VHY21" s="27"/>
      <c r="VHZ21" s="27"/>
      <c r="VIA21" s="27"/>
      <c r="VIB21" s="27"/>
      <c r="VIC21" s="27"/>
      <c r="VID21" s="27"/>
      <c r="VIE21" s="27"/>
      <c r="VIF21" s="27"/>
      <c r="VIG21" s="27"/>
      <c r="VIH21" s="27"/>
      <c r="VII21" s="27"/>
      <c r="VIJ21" s="27"/>
      <c r="VIK21" s="27"/>
      <c r="VIL21" s="27"/>
      <c r="VIM21" s="27"/>
      <c r="VIN21" s="27"/>
      <c r="VIO21" s="27"/>
      <c r="VIP21" s="27"/>
      <c r="VIQ21" s="27"/>
      <c r="VIR21" s="27"/>
      <c r="VIS21" s="27"/>
      <c r="VIT21" s="27"/>
      <c r="VIU21" s="27"/>
      <c r="VIV21" s="27"/>
      <c r="VIW21" s="27"/>
      <c r="VIX21" s="27"/>
      <c r="VIY21" s="27"/>
      <c r="VIZ21" s="27"/>
      <c r="VJA21" s="27"/>
      <c r="VJB21" s="27"/>
      <c r="VJC21" s="27"/>
      <c r="VJD21" s="27"/>
      <c r="VJE21" s="27"/>
      <c r="VJF21" s="27"/>
      <c r="VJG21" s="27"/>
      <c r="VJH21" s="27"/>
      <c r="VJI21" s="27"/>
      <c r="VJJ21" s="27"/>
      <c r="VJK21" s="27"/>
      <c r="VJL21" s="27"/>
      <c r="VJM21" s="27"/>
      <c r="VJN21" s="27"/>
      <c r="VJO21" s="27"/>
      <c r="VJP21" s="27"/>
      <c r="VJQ21" s="27"/>
      <c r="VJR21" s="27"/>
      <c r="VJS21" s="27"/>
      <c r="VJT21" s="27"/>
      <c r="VJU21" s="27"/>
      <c r="VJV21" s="27"/>
      <c r="VJW21" s="27"/>
      <c r="VJX21" s="27"/>
      <c r="VJY21" s="27"/>
      <c r="VJZ21" s="27"/>
      <c r="VKA21" s="27"/>
      <c r="VKB21" s="27"/>
      <c r="VKC21" s="27"/>
      <c r="VKD21" s="27"/>
      <c r="VKE21" s="27"/>
      <c r="VKF21" s="27"/>
      <c r="VKG21" s="27"/>
      <c r="VKH21" s="27"/>
      <c r="VKI21" s="27"/>
      <c r="VKJ21" s="27"/>
      <c r="VKK21" s="27"/>
      <c r="VKL21" s="27"/>
      <c r="VKM21" s="27"/>
      <c r="VKN21" s="27"/>
      <c r="VKO21" s="27"/>
      <c r="VKP21" s="27"/>
      <c r="VKQ21" s="27"/>
      <c r="VKR21" s="27"/>
      <c r="VKS21" s="27"/>
      <c r="VKT21" s="27"/>
      <c r="VKU21" s="27"/>
      <c r="VKV21" s="27"/>
      <c r="VKW21" s="27"/>
      <c r="VKX21" s="27"/>
      <c r="VKY21" s="27"/>
      <c r="VKZ21" s="27"/>
      <c r="VLA21" s="27"/>
      <c r="VLB21" s="27"/>
      <c r="VLC21" s="27"/>
      <c r="VLD21" s="27"/>
      <c r="VLE21" s="27"/>
      <c r="VLF21" s="27"/>
      <c r="VLG21" s="27"/>
      <c r="VLH21" s="27"/>
      <c r="VLI21" s="27"/>
      <c r="VLJ21" s="27"/>
      <c r="VLK21" s="27"/>
      <c r="VLL21" s="27"/>
      <c r="VLM21" s="27"/>
      <c r="VLN21" s="27"/>
      <c r="VLO21" s="27"/>
      <c r="VLP21" s="27"/>
      <c r="VLQ21" s="27"/>
      <c r="VLR21" s="27"/>
      <c r="VLS21" s="27"/>
      <c r="VLT21" s="27"/>
      <c r="VLU21" s="27"/>
      <c r="VLV21" s="27"/>
      <c r="VLW21" s="27"/>
      <c r="VLX21" s="27"/>
      <c r="VLY21" s="27"/>
      <c r="VLZ21" s="27"/>
      <c r="VMA21" s="27"/>
      <c r="VMB21" s="27"/>
      <c r="VMC21" s="27"/>
      <c r="VMD21" s="27"/>
      <c r="VME21" s="27"/>
      <c r="VMF21" s="27"/>
      <c r="VMG21" s="27"/>
      <c r="VMH21" s="27"/>
      <c r="VMI21" s="27"/>
      <c r="VMJ21" s="27"/>
      <c r="VMK21" s="27"/>
      <c r="VML21" s="27"/>
      <c r="VMM21" s="27"/>
      <c r="VMN21" s="27"/>
      <c r="VMO21" s="27"/>
      <c r="VMP21" s="27"/>
      <c r="VMQ21" s="27"/>
      <c r="VMR21" s="27"/>
      <c r="VMS21" s="27"/>
      <c r="VMT21" s="27"/>
      <c r="VMU21" s="27"/>
      <c r="VMV21" s="27"/>
      <c r="VMW21" s="27"/>
      <c r="VMX21" s="27"/>
      <c r="VMY21" s="27"/>
      <c r="VMZ21" s="27"/>
      <c r="VNA21" s="27"/>
      <c r="VNB21" s="27"/>
      <c r="VNC21" s="27"/>
      <c r="VND21" s="27"/>
      <c r="VNE21" s="27"/>
      <c r="VNF21" s="27"/>
      <c r="VNG21" s="27"/>
      <c r="VNH21" s="27"/>
      <c r="VNI21" s="27"/>
      <c r="VNJ21" s="27"/>
      <c r="VNK21" s="27"/>
      <c r="VNL21" s="27"/>
      <c r="VNM21" s="27"/>
      <c r="VNN21" s="27"/>
      <c r="VNO21" s="27"/>
      <c r="VNP21" s="27"/>
      <c r="VNQ21" s="27"/>
      <c r="VNR21" s="27"/>
      <c r="VNS21" s="27"/>
      <c r="VNT21" s="27"/>
      <c r="VNU21" s="27"/>
      <c r="VNV21" s="27"/>
      <c r="VNW21" s="27"/>
      <c r="VNX21" s="27"/>
      <c r="VNY21" s="27"/>
      <c r="VNZ21" s="27"/>
      <c r="VOA21" s="27"/>
      <c r="VOB21" s="27"/>
      <c r="VOC21" s="27"/>
      <c r="VOD21" s="27"/>
      <c r="VOE21" s="27"/>
      <c r="VOF21" s="27"/>
      <c r="VOG21" s="27"/>
      <c r="VOH21" s="27"/>
      <c r="VOI21" s="27"/>
      <c r="VOJ21" s="27"/>
      <c r="VOK21" s="27"/>
      <c r="VOL21" s="27"/>
      <c r="VOM21" s="27"/>
      <c r="VON21" s="27"/>
      <c r="VOO21" s="27"/>
      <c r="VOP21" s="27"/>
      <c r="VOQ21" s="27"/>
      <c r="VOR21" s="27"/>
      <c r="VOS21" s="27"/>
      <c r="VOT21" s="27"/>
      <c r="VOU21" s="27"/>
      <c r="VOV21" s="27"/>
      <c r="VOW21" s="27"/>
      <c r="VOX21" s="27"/>
      <c r="VOY21" s="27"/>
      <c r="VOZ21" s="27"/>
      <c r="VPA21" s="27"/>
      <c r="VPB21" s="27"/>
      <c r="VPC21" s="27"/>
      <c r="VPD21" s="27"/>
      <c r="VPE21" s="27"/>
      <c r="VPF21" s="27"/>
      <c r="VPG21" s="27"/>
      <c r="VPH21" s="27"/>
      <c r="VPI21" s="27"/>
      <c r="VPJ21" s="27"/>
      <c r="VPK21" s="27"/>
      <c r="VPL21" s="27"/>
      <c r="VPM21" s="27"/>
      <c r="VPN21" s="27"/>
      <c r="VPO21" s="27"/>
      <c r="VPP21" s="27"/>
      <c r="VPQ21" s="27"/>
      <c r="VPR21" s="27"/>
      <c r="VPS21" s="27"/>
      <c r="VPT21" s="27"/>
      <c r="VPU21" s="27"/>
      <c r="VPV21" s="27"/>
      <c r="VPW21" s="27"/>
      <c r="VPX21" s="27"/>
      <c r="VPY21" s="27"/>
      <c r="VPZ21" s="27"/>
      <c r="VQA21" s="27"/>
      <c r="VQB21" s="27"/>
      <c r="VQC21" s="27"/>
      <c r="VQD21" s="27"/>
      <c r="VQE21" s="27"/>
      <c r="VQF21" s="27"/>
      <c r="VQG21" s="27"/>
      <c r="VQH21" s="27"/>
      <c r="VQI21" s="27"/>
      <c r="VQJ21" s="27"/>
      <c r="VQK21" s="27"/>
      <c r="VQL21" s="27"/>
      <c r="VQM21" s="27"/>
      <c r="VQN21" s="27"/>
      <c r="VQO21" s="27"/>
      <c r="VQP21" s="27"/>
      <c r="VQQ21" s="27"/>
      <c r="VQR21" s="27"/>
      <c r="VQS21" s="27"/>
      <c r="VQT21" s="27"/>
      <c r="VQU21" s="27"/>
      <c r="VQV21" s="27"/>
      <c r="VQW21" s="27"/>
      <c r="VQX21" s="27"/>
      <c r="VQY21" s="27"/>
      <c r="VQZ21" s="27"/>
      <c r="VRA21" s="27"/>
      <c r="VRB21" s="27"/>
      <c r="VRC21" s="27"/>
      <c r="VRD21" s="27"/>
      <c r="VRE21" s="27"/>
      <c r="VRF21" s="27"/>
      <c r="VRG21" s="27"/>
      <c r="VRH21" s="27"/>
      <c r="VRI21" s="27"/>
      <c r="VRJ21" s="27"/>
      <c r="VRK21" s="27"/>
      <c r="VRL21" s="27"/>
      <c r="VRM21" s="27"/>
      <c r="VRN21" s="27"/>
      <c r="VRO21" s="27"/>
      <c r="VRP21" s="27"/>
      <c r="VRQ21" s="27"/>
      <c r="VRR21" s="27"/>
      <c r="VRS21" s="27"/>
      <c r="VRT21" s="27"/>
      <c r="VRU21" s="27"/>
      <c r="VRV21" s="27"/>
      <c r="VRW21" s="27"/>
      <c r="VRX21" s="27"/>
      <c r="VRY21" s="27"/>
      <c r="VRZ21" s="27"/>
      <c r="VSA21" s="27"/>
      <c r="VSB21" s="27"/>
      <c r="VSC21" s="27"/>
      <c r="VSD21" s="27"/>
      <c r="VSE21" s="27"/>
      <c r="VSF21" s="27"/>
      <c r="VSG21" s="27"/>
      <c r="VSH21" s="27"/>
      <c r="VSI21" s="27"/>
      <c r="VSJ21" s="27"/>
      <c r="VSK21" s="27"/>
      <c r="VSL21" s="27"/>
      <c r="VSM21" s="27"/>
      <c r="VSN21" s="27"/>
      <c r="VSO21" s="27"/>
      <c r="VSP21" s="27"/>
      <c r="VSQ21" s="27"/>
      <c r="VSR21" s="27"/>
      <c r="VSS21" s="27"/>
      <c r="VST21" s="27"/>
      <c r="VSU21" s="27"/>
      <c r="VSV21" s="27"/>
      <c r="VSW21" s="27"/>
      <c r="VSX21" s="27"/>
      <c r="VSY21" s="27"/>
      <c r="VSZ21" s="27"/>
      <c r="VTA21" s="27"/>
      <c r="VTB21" s="27"/>
      <c r="VTC21" s="27"/>
      <c r="VTD21" s="27"/>
      <c r="VTE21" s="27"/>
      <c r="VTF21" s="27"/>
      <c r="VTG21" s="27"/>
      <c r="VTH21" s="27"/>
      <c r="VTI21" s="27"/>
      <c r="VTJ21" s="27"/>
      <c r="VTK21" s="27"/>
      <c r="VTL21" s="27"/>
      <c r="VTM21" s="27"/>
      <c r="VTN21" s="27"/>
      <c r="VTO21" s="27"/>
      <c r="VTP21" s="27"/>
      <c r="VTQ21" s="27"/>
      <c r="VTR21" s="27"/>
      <c r="VTS21" s="27"/>
      <c r="VTT21" s="27"/>
      <c r="VTU21" s="27"/>
      <c r="VTV21" s="27"/>
      <c r="VTW21" s="27"/>
      <c r="VTX21" s="27"/>
      <c r="VTY21" s="27"/>
      <c r="VTZ21" s="27"/>
      <c r="VUA21" s="27"/>
      <c r="VUB21" s="27"/>
      <c r="VUC21" s="27"/>
      <c r="VUD21" s="27"/>
      <c r="VUE21" s="27"/>
      <c r="VUF21" s="27"/>
      <c r="VUG21" s="27"/>
      <c r="VUH21" s="27"/>
      <c r="VUI21" s="27"/>
      <c r="VUJ21" s="27"/>
      <c r="VUK21" s="27"/>
      <c r="VUL21" s="27"/>
      <c r="VUM21" s="27"/>
      <c r="VUN21" s="27"/>
      <c r="VUO21" s="27"/>
      <c r="VUP21" s="27"/>
      <c r="VUQ21" s="27"/>
      <c r="VUR21" s="27"/>
      <c r="VUS21" s="27"/>
      <c r="VUT21" s="27"/>
      <c r="VUU21" s="27"/>
      <c r="VUV21" s="27"/>
      <c r="VUW21" s="27"/>
      <c r="VUX21" s="27"/>
      <c r="VUY21" s="27"/>
      <c r="VUZ21" s="27"/>
      <c r="VVA21" s="27"/>
      <c r="VVB21" s="27"/>
      <c r="VVC21" s="27"/>
      <c r="VVD21" s="27"/>
      <c r="VVE21" s="27"/>
      <c r="VVF21" s="27"/>
      <c r="VVG21" s="27"/>
      <c r="VVH21" s="27"/>
      <c r="VVI21" s="27"/>
      <c r="VVJ21" s="27"/>
      <c r="VVK21" s="27"/>
      <c r="VVL21" s="27"/>
      <c r="VVM21" s="27"/>
      <c r="VVN21" s="27"/>
      <c r="VVO21" s="27"/>
      <c r="VVP21" s="27"/>
      <c r="VVQ21" s="27"/>
      <c r="VVR21" s="27"/>
      <c r="VVS21" s="27"/>
      <c r="VVT21" s="27"/>
      <c r="VVU21" s="27"/>
      <c r="VVV21" s="27"/>
      <c r="VVW21" s="27"/>
      <c r="VVX21" s="27"/>
      <c r="VVY21" s="27"/>
      <c r="VVZ21" s="27"/>
      <c r="VWA21" s="27"/>
      <c r="VWB21" s="27"/>
      <c r="VWC21" s="27"/>
      <c r="VWD21" s="27"/>
      <c r="VWE21" s="27"/>
      <c r="VWF21" s="27"/>
      <c r="VWG21" s="27"/>
      <c r="VWH21" s="27"/>
      <c r="VWI21" s="27"/>
      <c r="VWJ21" s="27"/>
      <c r="VWK21" s="27"/>
      <c r="VWL21" s="27"/>
      <c r="VWM21" s="27"/>
      <c r="VWN21" s="27"/>
      <c r="VWO21" s="27"/>
      <c r="VWP21" s="27"/>
      <c r="VWQ21" s="27"/>
      <c r="VWR21" s="27"/>
      <c r="VWS21" s="27"/>
      <c r="VWT21" s="27"/>
      <c r="VWU21" s="27"/>
      <c r="VWV21" s="27"/>
      <c r="VWW21" s="27"/>
      <c r="VWX21" s="27"/>
      <c r="VWY21" s="27"/>
      <c r="VWZ21" s="27"/>
      <c r="VXA21" s="27"/>
      <c r="VXB21" s="27"/>
      <c r="VXC21" s="27"/>
      <c r="VXD21" s="27"/>
      <c r="VXE21" s="27"/>
      <c r="VXF21" s="27"/>
      <c r="VXG21" s="27"/>
      <c r="VXH21" s="27"/>
      <c r="VXI21" s="27"/>
      <c r="VXJ21" s="27"/>
      <c r="VXK21" s="27"/>
      <c r="VXL21" s="27"/>
      <c r="VXM21" s="27"/>
      <c r="VXN21" s="27"/>
      <c r="VXO21" s="27"/>
      <c r="VXP21" s="27"/>
      <c r="VXQ21" s="27"/>
      <c r="VXR21" s="27"/>
      <c r="VXS21" s="27"/>
      <c r="VXT21" s="27"/>
      <c r="VXU21" s="27"/>
      <c r="VXV21" s="27"/>
      <c r="VXW21" s="27"/>
      <c r="VXX21" s="27"/>
      <c r="VXY21" s="27"/>
      <c r="VXZ21" s="27"/>
      <c r="VYA21" s="27"/>
      <c r="VYB21" s="27"/>
      <c r="VYC21" s="27"/>
      <c r="VYD21" s="27"/>
      <c r="VYE21" s="27"/>
      <c r="VYF21" s="27"/>
      <c r="VYG21" s="27"/>
      <c r="VYH21" s="27"/>
      <c r="VYI21" s="27"/>
      <c r="VYJ21" s="27"/>
      <c r="VYK21" s="27"/>
      <c r="VYL21" s="27"/>
      <c r="VYM21" s="27"/>
      <c r="VYN21" s="27"/>
      <c r="VYO21" s="27"/>
      <c r="VYP21" s="27"/>
      <c r="VYQ21" s="27"/>
      <c r="VYR21" s="27"/>
      <c r="VYS21" s="27"/>
      <c r="VYT21" s="27"/>
      <c r="VYU21" s="27"/>
      <c r="VYV21" s="27"/>
      <c r="VYW21" s="27"/>
      <c r="VYX21" s="27"/>
      <c r="VYY21" s="27"/>
      <c r="VYZ21" s="27"/>
      <c r="VZA21" s="27"/>
      <c r="VZB21" s="27"/>
      <c r="VZC21" s="27"/>
      <c r="VZD21" s="27"/>
      <c r="VZE21" s="27"/>
      <c r="VZF21" s="27"/>
      <c r="VZG21" s="27"/>
      <c r="VZH21" s="27"/>
      <c r="VZI21" s="27"/>
      <c r="VZJ21" s="27"/>
      <c r="VZK21" s="27"/>
      <c r="VZL21" s="27"/>
      <c r="VZM21" s="27"/>
      <c r="VZN21" s="27"/>
      <c r="VZO21" s="27"/>
      <c r="VZP21" s="27"/>
      <c r="VZQ21" s="27"/>
      <c r="VZR21" s="27"/>
      <c r="VZS21" s="27"/>
      <c r="VZT21" s="27"/>
      <c r="VZU21" s="27"/>
      <c r="VZV21" s="27"/>
      <c r="VZW21" s="27"/>
      <c r="VZX21" s="27"/>
      <c r="VZY21" s="27"/>
      <c r="VZZ21" s="27"/>
      <c r="WAA21" s="27"/>
      <c r="WAB21" s="27"/>
      <c r="WAC21" s="27"/>
      <c r="WAD21" s="27"/>
      <c r="WAE21" s="27"/>
      <c r="WAF21" s="27"/>
      <c r="WAG21" s="27"/>
      <c r="WAH21" s="27"/>
      <c r="WAI21" s="27"/>
      <c r="WAJ21" s="27"/>
      <c r="WAK21" s="27"/>
      <c r="WAL21" s="27"/>
      <c r="WAM21" s="27"/>
      <c r="WAN21" s="27"/>
      <c r="WAO21" s="27"/>
      <c r="WAP21" s="27"/>
      <c r="WAQ21" s="27"/>
      <c r="WAR21" s="27"/>
      <c r="WAS21" s="27"/>
      <c r="WAT21" s="27"/>
      <c r="WAU21" s="27"/>
      <c r="WAV21" s="27"/>
      <c r="WAW21" s="27"/>
      <c r="WAX21" s="27"/>
      <c r="WAY21" s="27"/>
      <c r="WAZ21" s="27"/>
      <c r="WBA21" s="27"/>
      <c r="WBB21" s="27"/>
      <c r="WBC21" s="27"/>
      <c r="WBD21" s="27"/>
      <c r="WBE21" s="27"/>
      <c r="WBF21" s="27"/>
      <c r="WBG21" s="27"/>
      <c r="WBH21" s="27"/>
      <c r="WBI21" s="27"/>
      <c r="WBJ21" s="27"/>
      <c r="WBK21" s="27"/>
      <c r="WBL21" s="27"/>
      <c r="WBM21" s="27"/>
      <c r="WBN21" s="27"/>
      <c r="WBO21" s="27"/>
      <c r="WBP21" s="27"/>
      <c r="WBQ21" s="27"/>
      <c r="WBR21" s="27"/>
      <c r="WBS21" s="27"/>
      <c r="WBT21" s="27"/>
      <c r="WBU21" s="27"/>
      <c r="WBV21" s="27"/>
      <c r="WBW21" s="27"/>
      <c r="WBX21" s="27"/>
      <c r="WBY21" s="27"/>
      <c r="WBZ21" s="27"/>
      <c r="WCA21" s="27"/>
      <c r="WCB21" s="27"/>
      <c r="WCC21" s="27"/>
      <c r="WCD21" s="27"/>
      <c r="WCE21" s="27"/>
      <c r="WCF21" s="27"/>
      <c r="WCG21" s="27"/>
      <c r="WCH21" s="27"/>
      <c r="WCI21" s="27"/>
      <c r="WCJ21" s="27"/>
      <c r="WCK21" s="27"/>
      <c r="WCL21" s="27"/>
      <c r="WCM21" s="27"/>
      <c r="WCN21" s="27"/>
      <c r="WCO21" s="27"/>
      <c r="WCP21" s="27"/>
      <c r="WCQ21" s="27"/>
      <c r="WCR21" s="27"/>
      <c r="WCS21" s="27"/>
      <c r="WCT21" s="27"/>
      <c r="WCU21" s="27"/>
      <c r="WCV21" s="27"/>
      <c r="WCW21" s="27"/>
      <c r="WCX21" s="27"/>
      <c r="WCY21" s="27"/>
      <c r="WCZ21" s="27"/>
      <c r="WDA21" s="27"/>
      <c r="WDB21" s="27"/>
      <c r="WDC21" s="27"/>
      <c r="WDD21" s="27"/>
      <c r="WDE21" s="27"/>
      <c r="WDF21" s="27"/>
      <c r="WDG21" s="27"/>
      <c r="WDH21" s="27"/>
      <c r="WDI21" s="27"/>
      <c r="WDJ21" s="27"/>
      <c r="WDK21" s="27"/>
      <c r="WDL21" s="27"/>
      <c r="WDM21" s="27"/>
      <c r="WDN21" s="27"/>
      <c r="WDO21" s="27"/>
      <c r="WDP21" s="27"/>
      <c r="WDQ21" s="27"/>
      <c r="WDR21" s="27"/>
      <c r="WDS21" s="27"/>
      <c r="WDT21" s="27"/>
      <c r="WDU21" s="27"/>
      <c r="WDV21" s="27"/>
      <c r="WDW21" s="27"/>
      <c r="WDX21" s="27"/>
      <c r="WDY21" s="27"/>
      <c r="WDZ21" s="27"/>
      <c r="WEA21" s="27"/>
      <c r="WEB21" s="27"/>
      <c r="WEC21" s="27"/>
      <c r="WED21" s="27"/>
      <c r="WEE21" s="27"/>
      <c r="WEF21" s="27"/>
      <c r="WEG21" s="27"/>
      <c r="WEH21" s="27"/>
      <c r="WEI21" s="27"/>
      <c r="WEJ21" s="27"/>
      <c r="WEK21" s="27"/>
      <c r="WEL21" s="27"/>
      <c r="WEM21" s="27"/>
      <c r="WEN21" s="27"/>
      <c r="WEO21" s="27"/>
      <c r="WEP21" s="27"/>
      <c r="WEQ21" s="27"/>
      <c r="WER21" s="27"/>
      <c r="WES21" s="27"/>
      <c r="WET21" s="27"/>
      <c r="WEU21" s="27"/>
      <c r="WEV21" s="27"/>
      <c r="WEW21" s="27"/>
      <c r="WEX21" s="27"/>
      <c r="WEY21" s="27"/>
      <c r="WEZ21" s="27"/>
      <c r="WFA21" s="27"/>
      <c r="WFB21" s="27"/>
      <c r="WFC21" s="27"/>
      <c r="WFD21" s="27"/>
      <c r="WFE21" s="27"/>
      <c r="WFF21" s="27"/>
      <c r="WFG21" s="27"/>
      <c r="WFH21" s="27"/>
      <c r="WFI21" s="27"/>
      <c r="WFJ21" s="27"/>
      <c r="WFK21" s="27"/>
      <c r="WFL21" s="27"/>
      <c r="WFM21" s="27"/>
      <c r="WFN21" s="27"/>
      <c r="WFO21" s="27"/>
      <c r="WFP21" s="27"/>
      <c r="WFQ21" s="27"/>
      <c r="WFR21" s="27"/>
      <c r="WFS21" s="27"/>
      <c r="WFT21" s="27"/>
      <c r="WFU21" s="27"/>
      <c r="WFV21" s="27"/>
      <c r="WFW21" s="27"/>
      <c r="WFX21" s="27"/>
      <c r="WFY21" s="27"/>
      <c r="WFZ21" s="27"/>
      <c r="WGA21" s="27"/>
      <c r="WGB21" s="27"/>
      <c r="WGC21" s="27"/>
      <c r="WGD21" s="27"/>
      <c r="WGE21" s="27"/>
      <c r="WGF21" s="27"/>
      <c r="WGG21" s="27"/>
      <c r="WGH21" s="27"/>
      <c r="WGI21" s="27"/>
      <c r="WGJ21" s="27"/>
      <c r="WGK21" s="27"/>
      <c r="WGL21" s="27"/>
      <c r="WGM21" s="27"/>
      <c r="WGN21" s="27"/>
      <c r="WGO21" s="27"/>
      <c r="WGP21" s="27"/>
      <c r="WGQ21" s="27"/>
      <c r="WGR21" s="27"/>
      <c r="WGS21" s="27"/>
      <c r="WGT21" s="27"/>
      <c r="WGU21" s="27"/>
      <c r="WGV21" s="27"/>
      <c r="WGW21" s="27"/>
      <c r="WGX21" s="27"/>
      <c r="WGY21" s="27"/>
      <c r="WGZ21" s="27"/>
      <c r="WHA21" s="27"/>
      <c r="WHB21" s="27"/>
      <c r="WHC21" s="27"/>
      <c r="WHD21" s="27"/>
      <c r="WHE21" s="27"/>
      <c r="WHF21" s="27"/>
      <c r="WHG21" s="27"/>
      <c r="WHH21" s="27"/>
      <c r="WHI21" s="27"/>
      <c r="WHJ21" s="27"/>
      <c r="WHK21" s="27"/>
      <c r="WHL21" s="27"/>
      <c r="WHM21" s="27"/>
      <c r="WHN21" s="27"/>
      <c r="WHO21" s="27"/>
      <c r="WHP21" s="27"/>
      <c r="WHQ21" s="27"/>
      <c r="WHR21" s="27"/>
      <c r="WHS21" s="27"/>
      <c r="WHT21" s="27"/>
      <c r="WHU21" s="27"/>
      <c r="WHV21" s="27"/>
      <c r="WHW21" s="27"/>
      <c r="WHX21" s="27"/>
      <c r="WHY21" s="27"/>
      <c r="WHZ21" s="27"/>
      <c r="WIA21" s="27"/>
      <c r="WIB21" s="27"/>
      <c r="WIC21" s="27"/>
      <c r="WID21" s="27"/>
      <c r="WIE21" s="27"/>
      <c r="WIF21" s="27"/>
      <c r="WIG21" s="27"/>
      <c r="WIH21" s="27"/>
      <c r="WII21" s="27"/>
      <c r="WIJ21" s="27"/>
      <c r="WIK21" s="27"/>
      <c r="WIL21" s="27"/>
      <c r="WIM21" s="27"/>
      <c r="WIN21" s="27"/>
      <c r="WIO21" s="27"/>
      <c r="WIP21" s="27"/>
      <c r="WIQ21" s="27"/>
      <c r="WIR21" s="27"/>
      <c r="WIS21" s="27"/>
      <c r="WIT21" s="27"/>
      <c r="WIU21" s="27"/>
      <c r="WIV21" s="27"/>
      <c r="WIW21" s="27"/>
      <c r="WIX21" s="27"/>
      <c r="WIY21" s="27"/>
      <c r="WIZ21" s="27"/>
      <c r="WJA21" s="27"/>
      <c r="WJB21" s="27"/>
      <c r="WJC21" s="27"/>
      <c r="WJD21" s="27"/>
      <c r="WJE21" s="27"/>
      <c r="WJF21" s="27"/>
      <c r="WJG21" s="27"/>
      <c r="WJH21" s="27"/>
      <c r="WJI21" s="27"/>
      <c r="WJJ21" s="27"/>
      <c r="WJK21" s="27"/>
      <c r="WJL21" s="27"/>
      <c r="WJM21" s="27"/>
      <c r="WJN21" s="27"/>
      <c r="WJO21" s="27"/>
      <c r="WJP21" s="27"/>
      <c r="WJQ21" s="27"/>
      <c r="WJR21" s="27"/>
      <c r="WJS21" s="27"/>
      <c r="WJT21" s="27"/>
      <c r="WJU21" s="27"/>
      <c r="WJV21" s="27"/>
      <c r="WJW21" s="27"/>
      <c r="WJX21" s="27"/>
      <c r="WJY21" s="27"/>
      <c r="WJZ21" s="27"/>
      <c r="WKA21" s="27"/>
      <c r="WKB21" s="27"/>
      <c r="WKC21" s="27"/>
      <c r="WKD21" s="27"/>
      <c r="WKE21" s="27"/>
      <c r="WKF21" s="27"/>
      <c r="WKG21" s="27"/>
      <c r="WKH21" s="27"/>
      <c r="WKI21" s="27"/>
      <c r="WKJ21" s="27"/>
      <c r="WKK21" s="27"/>
      <c r="WKL21" s="27"/>
      <c r="WKM21" s="27"/>
      <c r="WKN21" s="27"/>
      <c r="WKO21" s="27"/>
      <c r="WKP21" s="27"/>
      <c r="WKQ21" s="27"/>
      <c r="WKR21" s="27"/>
      <c r="WKS21" s="27"/>
      <c r="WKT21" s="27"/>
      <c r="WKU21" s="27"/>
      <c r="WKV21" s="27"/>
      <c r="WKW21" s="27"/>
      <c r="WKX21" s="27"/>
      <c r="WKY21" s="27"/>
      <c r="WKZ21" s="27"/>
      <c r="WLA21" s="27"/>
      <c r="WLB21" s="27"/>
      <c r="WLC21" s="27"/>
      <c r="WLD21" s="27"/>
      <c r="WLE21" s="27"/>
      <c r="WLF21" s="27"/>
      <c r="WLG21" s="27"/>
      <c r="WLH21" s="27"/>
      <c r="WLI21" s="27"/>
      <c r="WLJ21" s="27"/>
      <c r="WLK21" s="27"/>
      <c r="WLL21" s="27"/>
      <c r="WLM21" s="27"/>
      <c r="WLN21" s="27"/>
      <c r="WLO21" s="27"/>
      <c r="WLP21" s="27"/>
      <c r="WLQ21" s="27"/>
      <c r="WLR21" s="27"/>
      <c r="WLS21" s="27"/>
      <c r="WLT21" s="27"/>
      <c r="WLU21" s="27"/>
      <c r="WLV21" s="27"/>
      <c r="WLW21" s="27"/>
      <c r="WLX21" s="27"/>
      <c r="WLY21" s="27"/>
      <c r="WLZ21" s="27"/>
      <c r="WMA21" s="27"/>
      <c r="WMB21" s="27"/>
      <c r="WMC21" s="27"/>
      <c r="WMD21" s="27"/>
      <c r="WME21" s="27"/>
      <c r="WMF21" s="27"/>
      <c r="WMG21" s="27"/>
      <c r="WMH21" s="27"/>
      <c r="WMI21" s="27"/>
      <c r="WMJ21" s="27"/>
      <c r="WMK21" s="27"/>
      <c r="WML21" s="27"/>
      <c r="WMM21" s="27"/>
      <c r="WMN21" s="27"/>
      <c r="WMO21" s="27"/>
      <c r="WMP21" s="27"/>
      <c r="WMQ21" s="27"/>
      <c r="WMR21" s="27"/>
      <c r="WMS21" s="27"/>
      <c r="WMT21" s="27"/>
      <c r="WMU21" s="27"/>
      <c r="WMV21" s="27"/>
      <c r="WMW21" s="27"/>
      <c r="WMX21" s="27"/>
      <c r="WMY21" s="27"/>
      <c r="WMZ21" s="27"/>
      <c r="WNA21" s="27"/>
      <c r="WNB21" s="27"/>
      <c r="WNC21" s="27"/>
      <c r="WND21" s="27"/>
      <c r="WNE21" s="27"/>
      <c r="WNF21" s="27"/>
      <c r="WNG21" s="27"/>
      <c r="WNH21" s="27"/>
      <c r="WNI21" s="27"/>
      <c r="WNJ21" s="27"/>
      <c r="WNK21" s="27"/>
      <c r="WNL21" s="27"/>
      <c r="WNM21" s="27"/>
      <c r="WNN21" s="27"/>
      <c r="WNO21" s="27"/>
      <c r="WNP21" s="27"/>
      <c r="WNQ21" s="27"/>
      <c r="WNR21" s="27"/>
      <c r="WNS21" s="27"/>
      <c r="WNT21" s="27"/>
      <c r="WNU21" s="27"/>
      <c r="WNV21" s="27"/>
      <c r="WNW21" s="27"/>
      <c r="WNX21" s="27"/>
      <c r="WNY21" s="27"/>
      <c r="WNZ21" s="27"/>
      <c r="WOA21" s="27"/>
      <c r="WOB21" s="27"/>
      <c r="WOC21" s="27"/>
      <c r="WOD21" s="27"/>
      <c r="WOE21" s="27"/>
      <c r="WOF21" s="27"/>
      <c r="WOG21" s="27"/>
      <c r="WOH21" s="27"/>
      <c r="WOI21" s="27"/>
      <c r="WOJ21" s="27"/>
      <c r="WOK21" s="27"/>
      <c r="WOL21" s="27"/>
      <c r="WOM21" s="27"/>
      <c r="WON21" s="27"/>
      <c r="WOO21" s="27"/>
      <c r="WOP21" s="27"/>
      <c r="WOQ21" s="27"/>
      <c r="WOR21" s="27"/>
      <c r="WOS21" s="27"/>
      <c r="WOT21" s="27"/>
      <c r="WOU21" s="27"/>
      <c r="WOV21" s="27"/>
      <c r="WOW21" s="27"/>
      <c r="WOX21" s="27"/>
      <c r="WOY21" s="27"/>
      <c r="WOZ21" s="27"/>
      <c r="WPA21" s="27"/>
      <c r="WPB21" s="27"/>
      <c r="WPC21" s="27"/>
      <c r="WPD21" s="27"/>
      <c r="WPE21" s="27"/>
      <c r="WPF21" s="27"/>
      <c r="WPG21" s="27"/>
      <c r="WPH21" s="27"/>
      <c r="WPI21" s="27"/>
      <c r="WPJ21" s="27"/>
      <c r="WPK21" s="27"/>
      <c r="WPL21" s="27"/>
      <c r="WPM21" s="27"/>
      <c r="WPN21" s="27"/>
      <c r="WPO21" s="27"/>
      <c r="WPP21" s="27"/>
      <c r="WPQ21" s="27"/>
      <c r="WPR21" s="27"/>
      <c r="WPS21" s="27"/>
      <c r="WPT21" s="27"/>
      <c r="WPU21" s="27"/>
      <c r="WPV21" s="27"/>
      <c r="WPW21" s="27"/>
      <c r="WPX21" s="27"/>
      <c r="WPY21" s="27"/>
      <c r="WPZ21" s="27"/>
      <c r="WQA21" s="27"/>
      <c r="WQB21" s="27"/>
      <c r="WQC21" s="27"/>
      <c r="WQD21" s="27"/>
      <c r="WQE21" s="27"/>
      <c r="WQF21" s="27"/>
      <c r="WQG21" s="27"/>
      <c r="WQH21" s="27"/>
      <c r="WQI21" s="27"/>
      <c r="WQJ21" s="27"/>
      <c r="WQK21" s="27"/>
      <c r="WQL21" s="27"/>
      <c r="WQM21" s="27"/>
      <c r="WQN21" s="27"/>
      <c r="WQO21" s="27"/>
      <c r="WQP21" s="27"/>
      <c r="WQQ21" s="27"/>
      <c r="WQR21" s="27"/>
      <c r="WQS21" s="27"/>
      <c r="WQT21" s="27"/>
      <c r="WQU21" s="27"/>
      <c r="WQV21" s="27"/>
      <c r="WQW21" s="27"/>
      <c r="WQX21" s="27"/>
      <c r="WQY21" s="27"/>
      <c r="WQZ21" s="27"/>
      <c r="WRA21" s="27"/>
      <c r="WRB21" s="27"/>
      <c r="WRC21" s="27"/>
      <c r="WRD21" s="27"/>
      <c r="WRE21" s="27"/>
      <c r="WRF21" s="27"/>
      <c r="WRG21" s="27"/>
      <c r="WRH21" s="27"/>
      <c r="WRI21" s="27"/>
      <c r="WRJ21" s="27"/>
      <c r="WRK21" s="27"/>
      <c r="WRL21" s="27"/>
      <c r="WRM21" s="27"/>
      <c r="WRN21" s="27"/>
      <c r="WRO21" s="27"/>
      <c r="WRP21" s="27"/>
      <c r="WRQ21" s="27"/>
      <c r="WRR21" s="27"/>
      <c r="WRS21" s="27"/>
      <c r="WRT21" s="27"/>
      <c r="WRU21" s="27"/>
      <c r="WRV21" s="27"/>
      <c r="WRW21" s="27"/>
      <c r="WRX21" s="27"/>
      <c r="WRY21" s="27"/>
      <c r="WRZ21" s="27"/>
      <c r="WSA21" s="27"/>
      <c r="WSB21" s="27"/>
      <c r="WSC21" s="27"/>
      <c r="WSD21" s="27"/>
      <c r="WSE21" s="27"/>
      <c r="WSF21" s="27"/>
      <c r="WSG21" s="27"/>
      <c r="WSH21" s="27"/>
      <c r="WSI21" s="27"/>
      <c r="WSJ21" s="27"/>
      <c r="WSK21" s="27"/>
      <c r="WSL21" s="27"/>
      <c r="WSM21" s="27"/>
      <c r="WSN21" s="27"/>
      <c r="WSO21" s="27"/>
      <c r="WSP21" s="27"/>
      <c r="WSQ21" s="27"/>
      <c r="WSR21" s="27"/>
      <c r="WSS21" s="27"/>
      <c r="WST21" s="27"/>
      <c r="WSU21" s="27"/>
      <c r="WSV21" s="27"/>
      <c r="WSW21" s="27"/>
      <c r="WSX21" s="27"/>
      <c r="WSY21" s="27"/>
      <c r="WSZ21" s="27"/>
      <c r="WTA21" s="27"/>
      <c r="WTB21" s="27"/>
      <c r="WTC21" s="27"/>
      <c r="WTD21" s="27"/>
      <c r="WTE21" s="27"/>
      <c r="WTF21" s="27"/>
      <c r="WTG21" s="27"/>
      <c r="WTH21" s="27"/>
      <c r="WTI21" s="27"/>
      <c r="WTJ21" s="27"/>
      <c r="WTK21" s="27"/>
      <c r="WTL21" s="27"/>
      <c r="WTM21" s="27"/>
      <c r="WTN21" s="27"/>
      <c r="WTO21" s="27"/>
      <c r="WTP21" s="27"/>
      <c r="WTQ21" s="27"/>
      <c r="WTR21" s="27"/>
      <c r="WTS21" s="27"/>
      <c r="WTT21" s="27"/>
      <c r="WTU21" s="27"/>
      <c r="WTV21" s="27"/>
      <c r="WTW21" s="27"/>
      <c r="WTX21" s="27"/>
      <c r="WTY21" s="27"/>
      <c r="WTZ21" s="27"/>
      <c r="WUA21" s="27"/>
      <c r="WUB21" s="27"/>
      <c r="WUC21" s="27"/>
      <c r="WUD21" s="27"/>
      <c r="WUE21" s="27"/>
      <c r="WUF21" s="27"/>
      <c r="WUG21" s="27"/>
      <c r="WUH21" s="27"/>
      <c r="WUI21" s="27"/>
      <c r="WUJ21" s="27"/>
      <c r="WUK21" s="27"/>
      <c r="WUL21" s="27"/>
      <c r="WUM21" s="27"/>
      <c r="WUN21" s="27"/>
      <c r="WUO21" s="27"/>
      <c r="WUP21" s="27"/>
      <c r="WUQ21" s="27"/>
      <c r="WUR21" s="27"/>
      <c r="WUS21" s="27"/>
      <c r="WUT21" s="27"/>
      <c r="WUU21" s="27"/>
      <c r="WUV21" s="27"/>
      <c r="WUW21" s="27"/>
      <c r="WUX21" s="27"/>
      <c r="WUY21" s="27"/>
      <c r="WUZ21" s="27"/>
      <c r="WVA21" s="27"/>
      <c r="WVB21" s="27"/>
      <c r="WVC21" s="27"/>
      <c r="WVD21" s="27"/>
      <c r="WVE21" s="27"/>
      <c r="WVF21" s="27"/>
      <c r="WVG21" s="27"/>
      <c r="WVH21" s="27"/>
      <c r="WVI21" s="27"/>
      <c r="WVJ21" s="27"/>
      <c r="WVK21" s="27"/>
      <c r="WVL21" s="27"/>
      <c r="WVM21" s="27"/>
      <c r="WVN21" s="27"/>
      <c r="WVO21" s="27"/>
      <c r="WVP21" s="27"/>
      <c r="WVQ21" s="27"/>
      <c r="WVR21" s="27"/>
      <c r="WVS21" s="27"/>
      <c r="WVT21" s="27"/>
      <c r="WVU21" s="27"/>
      <c r="WVV21" s="27"/>
      <c r="WVW21" s="27"/>
      <c r="WVX21" s="27"/>
      <c r="WVY21" s="27"/>
      <c r="WVZ21" s="27"/>
      <c r="WWA21" s="27"/>
      <c r="WWB21" s="27"/>
      <c r="WWC21" s="27"/>
      <c r="WWD21" s="27"/>
      <c r="WWE21" s="27"/>
      <c r="WWF21" s="27"/>
      <c r="WWG21" s="27"/>
      <c r="WWH21" s="27"/>
      <c r="WWI21" s="27"/>
      <c r="WWJ21" s="27"/>
      <c r="WWK21" s="27"/>
      <c r="WWL21" s="27"/>
      <c r="WWM21" s="27"/>
      <c r="WWN21" s="27"/>
      <c r="WWO21" s="27"/>
      <c r="WWP21" s="27"/>
      <c r="WWQ21" s="27"/>
      <c r="WWR21" s="27"/>
      <c r="WWS21" s="27"/>
      <c r="WWT21" s="27"/>
      <c r="WWU21" s="27"/>
      <c r="WWV21" s="27"/>
      <c r="WWW21" s="27"/>
      <c r="WWX21" s="27"/>
      <c r="WWY21" s="27"/>
      <c r="WWZ21" s="27"/>
      <c r="WXA21" s="27"/>
      <c r="WXB21" s="27"/>
      <c r="WXC21" s="27"/>
      <c r="WXD21" s="27"/>
      <c r="WXE21" s="27"/>
      <c r="WXF21" s="27"/>
      <c r="WXG21" s="27"/>
      <c r="WXH21" s="27"/>
      <c r="WXI21" s="27"/>
      <c r="WXJ21" s="27"/>
      <c r="WXK21" s="27"/>
      <c r="WXL21" s="27"/>
      <c r="WXM21" s="27"/>
      <c r="WXN21" s="27"/>
      <c r="WXO21" s="27"/>
      <c r="WXP21" s="27"/>
      <c r="WXQ21" s="27"/>
      <c r="WXR21" s="27"/>
      <c r="WXS21" s="27"/>
      <c r="WXT21" s="27"/>
      <c r="WXU21" s="27"/>
      <c r="WXV21" s="27"/>
      <c r="WXW21" s="27"/>
      <c r="WXX21" s="27"/>
      <c r="WXY21" s="27"/>
      <c r="WXZ21" s="27"/>
      <c r="WYA21" s="27"/>
      <c r="WYB21" s="27"/>
      <c r="WYC21" s="27"/>
      <c r="WYD21" s="27"/>
      <c r="WYE21" s="27"/>
      <c r="WYF21" s="27"/>
      <c r="WYG21" s="27"/>
      <c r="WYH21" s="27"/>
      <c r="WYI21" s="27"/>
      <c r="WYJ21" s="27"/>
      <c r="WYK21" s="27"/>
      <c r="WYL21" s="27"/>
      <c r="WYM21" s="27"/>
      <c r="WYN21" s="27"/>
      <c r="WYO21" s="27"/>
      <c r="WYP21" s="27"/>
      <c r="WYQ21" s="27"/>
      <c r="WYR21" s="27"/>
      <c r="WYS21" s="27"/>
      <c r="WYT21" s="27"/>
      <c r="WYU21" s="27"/>
      <c r="WYV21" s="27"/>
      <c r="WYW21" s="27"/>
      <c r="WYX21" s="27"/>
      <c r="WYY21" s="27"/>
      <c r="WYZ21" s="27"/>
      <c r="WZA21" s="27"/>
      <c r="WZB21" s="27"/>
      <c r="WZC21" s="27"/>
      <c r="WZD21" s="27"/>
      <c r="WZE21" s="27"/>
      <c r="WZF21" s="27"/>
      <c r="WZG21" s="27"/>
      <c r="WZH21" s="27"/>
      <c r="WZI21" s="27"/>
      <c r="WZJ21" s="27"/>
      <c r="WZK21" s="27"/>
      <c r="WZL21" s="27"/>
      <c r="WZM21" s="27"/>
      <c r="WZN21" s="27"/>
      <c r="WZO21" s="27"/>
      <c r="WZP21" s="27"/>
      <c r="WZQ21" s="27"/>
      <c r="WZR21" s="27"/>
      <c r="WZS21" s="27"/>
      <c r="WZT21" s="27"/>
      <c r="WZU21" s="27"/>
      <c r="WZV21" s="27"/>
      <c r="WZW21" s="27"/>
      <c r="WZX21" s="27"/>
      <c r="WZY21" s="27"/>
      <c r="WZZ21" s="27"/>
      <c r="XAA21" s="27"/>
      <c r="XAB21" s="27"/>
      <c r="XAC21" s="27"/>
      <c r="XAD21" s="27"/>
      <c r="XAE21" s="27"/>
      <c r="XAF21" s="27"/>
      <c r="XAG21" s="27"/>
      <c r="XAH21" s="27"/>
      <c r="XAI21" s="27"/>
      <c r="XAJ21" s="27"/>
      <c r="XAK21" s="27"/>
      <c r="XAL21" s="27"/>
      <c r="XAM21" s="27"/>
      <c r="XAN21" s="27"/>
      <c r="XAO21" s="27"/>
      <c r="XAP21" s="27"/>
      <c r="XAQ21" s="27"/>
      <c r="XAR21" s="27"/>
      <c r="XAS21" s="27"/>
      <c r="XAT21" s="27"/>
      <c r="XAU21" s="27"/>
      <c r="XAV21" s="27"/>
      <c r="XAW21" s="27"/>
      <c r="XAX21" s="27"/>
      <c r="XAY21" s="27"/>
      <c r="XAZ21" s="27"/>
      <c r="XBA21" s="27"/>
      <c r="XBB21" s="27"/>
      <c r="XBC21" s="27"/>
      <c r="XBD21" s="27"/>
      <c r="XBE21" s="27"/>
      <c r="XBF21" s="27"/>
      <c r="XBG21" s="27"/>
      <c r="XBH21" s="27"/>
      <c r="XBI21" s="27"/>
      <c r="XBJ21" s="27"/>
      <c r="XBK21" s="27"/>
      <c r="XBL21" s="27"/>
      <c r="XBM21" s="27"/>
      <c r="XBN21" s="27"/>
      <c r="XBO21" s="27"/>
      <c r="XBP21" s="27"/>
      <c r="XBQ21" s="27"/>
      <c r="XBR21" s="27"/>
      <c r="XBS21" s="27"/>
      <c r="XBT21" s="27"/>
      <c r="XBU21" s="27"/>
      <c r="XBV21" s="27"/>
      <c r="XBW21" s="27"/>
      <c r="XBX21" s="27"/>
      <c r="XBY21" s="27"/>
      <c r="XBZ21" s="27"/>
      <c r="XCA21" s="27"/>
      <c r="XCB21" s="27"/>
      <c r="XCC21" s="27"/>
      <c r="XCD21" s="27"/>
      <c r="XCE21" s="27"/>
      <c r="XCF21" s="27"/>
      <c r="XCG21" s="27"/>
      <c r="XCH21" s="27"/>
      <c r="XCI21" s="27"/>
      <c r="XCJ21" s="27"/>
      <c r="XCK21" s="27"/>
      <c r="XCL21" s="27"/>
      <c r="XCM21" s="27"/>
      <c r="XCN21" s="27"/>
      <c r="XCO21" s="27"/>
      <c r="XCP21" s="27"/>
      <c r="XCQ21" s="27"/>
      <c r="XCR21" s="27"/>
      <c r="XCS21" s="27"/>
      <c r="XCT21" s="27"/>
      <c r="XCU21" s="27"/>
      <c r="XCV21" s="27"/>
      <c r="XCW21" s="27"/>
      <c r="XCY21" s="27"/>
      <c r="XCZ21" s="27"/>
      <c r="XDA21" s="27"/>
      <c r="XDB21" s="27"/>
      <c r="XDC21" s="27"/>
      <c r="XDD21" s="27"/>
      <c r="XDE21" s="27"/>
      <c r="XDF21" s="27"/>
      <c r="XDG21" s="27"/>
      <c r="XDH21" s="27"/>
      <c r="XDI21" s="27"/>
      <c r="XDJ21" s="27"/>
      <c r="XDK21" s="27"/>
      <c r="XDL21" s="27"/>
      <c r="XDM21" s="27"/>
      <c r="XDN21" s="27"/>
      <c r="XDO21" s="27"/>
      <c r="XDP21" s="27"/>
      <c r="XDQ21" s="27"/>
      <c r="XDR21" s="27"/>
      <c r="XDS21" s="27"/>
      <c r="XDT21" s="27"/>
      <c r="XDU21" s="27"/>
      <c r="XDV21" s="27"/>
      <c r="XDW21" s="27"/>
      <c r="XDX21" s="27"/>
      <c r="XDY21" s="27"/>
      <c r="XDZ21" s="27"/>
      <c r="XEA21" s="27"/>
      <c r="XEB21" s="27"/>
      <c r="XEC21" s="27"/>
      <c r="XED21" s="27"/>
      <c r="XEE21" s="27"/>
      <c r="XEF21" s="27"/>
      <c r="XEG21" s="27"/>
      <c r="XEH21" s="27"/>
      <c r="XEI21" s="27"/>
      <c r="XEJ21" s="27"/>
      <c r="XEK21" s="27"/>
      <c r="XEL21" s="27"/>
      <c r="XEM21" s="27"/>
      <c r="XEN21" s="27"/>
      <c r="XEO21" s="27"/>
      <c r="XEP21" s="27"/>
      <c r="XEQ21" s="27"/>
      <c r="XER21" s="27"/>
      <c r="XES21" s="27"/>
      <c r="XET21" s="27"/>
      <c r="XEU21" s="27"/>
      <c r="XEV21" s="27"/>
      <c r="XEW21" s="27"/>
      <c r="XEX21" s="27"/>
      <c r="XEY21" s="27"/>
      <c r="XEZ21" s="27"/>
      <c r="XFA21" s="27"/>
      <c r="XFB21" s="27"/>
      <c r="XFC21" s="27"/>
      <c r="XFD21" s="27"/>
    </row>
    <row r="22" ht="14.25" spans="1:9">
      <c r="A22" s="12">
        <v>1</v>
      </c>
      <c r="B22" s="20" t="s">
        <v>50</v>
      </c>
      <c r="C22" s="20" t="s">
        <v>51</v>
      </c>
      <c r="D22" s="16" t="str">
        <f>"赵康伟"</f>
        <v>赵康伟</v>
      </c>
      <c r="E22" s="16" t="str">
        <f t="shared" si="3"/>
        <v>男</v>
      </c>
      <c r="F22" s="21" t="s">
        <v>40</v>
      </c>
      <c r="G22" s="16" t="str">
        <f>"341227199903060452"</f>
        <v>341227199903060452</v>
      </c>
      <c r="H22" s="16" t="str">
        <f>"17356515667"</f>
        <v>17356515667</v>
      </c>
      <c r="I22" s="28"/>
    </row>
    <row r="23" ht="14.25" spans="1:9">
      <c r="A23" s="12">
        <v>2</v>
      </c>
      <c r="B23" s="13" t="s">
        <v>50</v>
      </c>
      <c r="C23" s="13" t="s">
        <v>52</v>
      </c>
      <c r="D23" s="14" t="str">
        <f>"韩伟龙"</f>
        <v>韩伟龙</v>
      </c>
      <c r="E23" s="14" t="str">
        <f t="shared" si="3"/>
        <v>男</v>
      </c>
      <c r="F23" s="17" t="s">
        <v>53</v>
      </c>
      <c r="G23" s="14" t="str">
        <f>"341227199611134034"</f>
        <v>341227199611134034</v>
      </c>
      <c r="H23" s="14" t="str">
        <f>"18815687226"</f>
        <v>18815687226</v>
      </c>
      <c r="I23" s="26"/>
    </row>
    <row r="24" ht="14.25" spans="1:9">
      <c r="A24" s="12">
        <v>3</v>
      </c>
      <c r="B24" s="13" t="s">
        <v>50</v>
      </c>
      <c r="C24" s="13" t="s">
        <v>54</v>
      </c>
      <c r="D24" s="14" t="str">
        <f>"赵俊玲"</f>
        <v>赵俊玲</v>
      </c>
      <c r="E24" s="14" t="str">
        <f t="shared" si="4"/>
        <v>女</v>
      </c>
      <c r="F24" s="17" t="s">
        <v>55</v>
      </c>
      <c r="G24" s="14" t="str">
        <f>"341282199211014345"</f>
        <v>341282199211014345</v>
      </c>
      <c r="H24" s="14" t="str">
        <f>"18456026323"</f>
        <v>18456026323</v>
      </c>
      <c r="I24" s="26"/>
    </row>
    <row r="25" ht="14.25" spans="1:9">
      <c r="A25" s="12">
        <v>4</v>
      </c>
      <c r="B25" s="13" t="s">
        <v>50</v>
      </c>
      <c r="C25" s="13" t="s">
        <v>56</v>
      </c>
      <c r="D25" s="14" t="str">
        <f>"李晓楠"</f>
        <v>李晓楠</v>
      </c>
      <c r="E25" s="14" t="str">
        <f t="shared" si="4"/>
        <v>女</v>
      </c>
      <c r="F25" s="17" t="s">
        <v>57</v>
      </c>
      <c r="G25" s="14" t="str">
        <f>"341221199309084963"</f>
        <v>341221199309084963</v>
      </c>
      <c r="H25" s="14" t="str">
        <f>"18297853252"</f>
        <v>18297853252</v>
      </c>
      <c r="I25" s="26"/>
    </row>
    <row r="26" ht="14.25" spans="1:9">
      <c r="A26" s="12">
        <v>1</v>
      </c>
      <c r="B26" s="13" t="s">
        <v>58</v>
      </c>
      <c r="C26" s="13" t="s">
        <v>59</v>
      </c>
      <c r="D26" s="16" t="str">
        <f>"姜允"</f>
        <v>姜允</v>
      </c>
      <c r="E26" s="16" t="str">
        <f t="shared" si="4"/>
        <v>女</v>
      </c>
      <c r="F26" s="17" t="s">
        <v>60</v>
      </c>
      <c r="G26" s="16" t="str">
        <f>"341204199507071227"</f>
        <v>341204199507071227</v>
      </c>
      <c r="H26" s="16" t="str">
        <f>"18325886877"</f>
        <v>18325886877</v>
      </c>
      <c r="I26" s="26"/>
    </row>
    <row r="27" ht="14.25" spans="1:9">
      <c r="A27" s="12">
        <v>2</v>
      </c>
      <c r="B27" s="13" t="s">
        <v>58</v>
      </c>
      <c r="C27" s="13" t="s">
        <v>61</v>
      </c>
      <c r="D27" s="14" t="str">
        <f>"王迢迢"</f>
        <v>王迢迢</v>
      </c>
      <c r="E27" s="14" t="str">
        <f t="shared" ref="E27:E32" si="5">"男"</f>
        <v>男</v>
      </c>
      <c r="F27" s="17" t="s">
        <v>46</v>
      </c>
      <c r="G27" s="14" t="str">
        <f>"342623199512126319"</f>
        <v>342623199512126319</v>
      </c>
      <c r="H27" s="14" t="str">
        <f>"13023084966"</f>
        <v>13023084966</v>
      </c>
      <c r="I27" s="26"/>
    </row>
    <row r="28" ht="14.25" spans="1:9">
      <c r="A28" s="12">
        <v>1</v>
      </c>
      <c r="B28" s="13" t="s">
        <v>62</v>
      </c>
      <c r="C28" s="13" t="s">
        <v>63</v>
      </c>
      <c r="D28" s="16" t="str">
        <f>"李小龙"</f>
        <v>李小龙</v>
      </c>
      <c r="E28" s="16" t="str">
        <f t="shared" si="5"/>
        <v>男</v>
      </c>
      <c r="F28" s="17" t="s">
        <v>64</v>
      </c>
      <c r="G28" s="16" t="str">
        <f>"341221199208125797"</f>
        <v>341221199208125797</v>
      </c>
      <c r="H28" s="16" t="str">
        <f>"19955855386"</f>
        <v>19955855386</v>
      </c>
      <c r="I28" s="26"/>
    </row>
    <row r="29" ht="14.25" spans="1:9">
      <c r="A29" s="12">
        <v>2</v>
      </c>
      <c r="B29" s="13" t="s">
        <v>62</v>
      </c>
      <c r="C29" s="13" t="s">
        <v>65</v>
      </c>
      <c r="D29" s="14" t="str">
        <f>"马营营"</f>
        <v>马营营</v>
      </c>
      <c r="E29" s="14" t="str">
        <f t="shared" ref="E29:E31" si="6">"女"</f>
        <v>女</v>
      </c>
      <c r="F29" s="17" t="s">
        <v>66</v>
      </c>
      <c r="G29" s="14" t="str">
        <f>"341221199606017329"</f>
        <v>341221199606017329</v>
      </c>
      <c r="H29" s="14" t="str">
        <f>"18755837728"</f>
        <v>18755837728</v>
      </c>
      <c r="I29" s="26"/>
    </row>
    <row r="30" ht="14.25" spans="1:9">
      <c r="A30" s="12">
        <v>1</v>
      </c>
      <c r="B30" s="13" t="s">
        <v>67</v>
      </c>
      <c r="C30" s="13" t="s">
        <v>68</v>
      </c>
      <c r="D30" s="14" t="str">
        <f>"项晨"</f>
        <v>项晨</v>
      </c>
      <c r="E30" s="14" t="str">
        <f t="shared" si="6"/>
        <v>女</v>
      </c>
      <c r="F30" s="17" t="s">
        <v>69</v>
      </c>
      <c r="G30" s="14" t="str">
        <f>"341225200004010120"</f>
        <v>341225200004010120</v>
      </c>
      <c r="H30" s="14" t="str">
        <f>"17754831938"</f>
        <v>17754831938</v>
      </c>
      <c r="I30" s="26"/>
    </row>
    <row r="31" ht="14.25" spans="1:9">
      <c r="A31" s="12">
        <v>2</v>
      </c>
      <c r="B31" s="13" t="s">
        <v>67</v>
      </c>
      <c r="C31" s="13" t="s">
        <v>70</v>
      </c>
      <c r="D31" s="14" t="str">
        <f>"王舒欣"</f>
        <v>王舒欣</v>
      </c>
      <c r="E31" s="14" t="str">
        <f t="shared" si="6"/>
        <v>女</v>
      </c>
      <c r="F31" s="17" t="s">
        <v>23</v>
      </c>
      <c r="G31" s="14" t="str">
        <f>"341225199610157020"</f>
        <v>341225199610157020</v>
      </c>
      <c r="H31" s="14" t="str">
        <f>"15212457261"</f>
        <v>15212457261</v>
      </c>
      <c r="I31" s="26"/>
    </row>
    <row r="32" ht="14.25" spans="1:9">
      <c r="A32" s="12">
        <v>3</v>
      </c>
      <c r="B32" s="13" t="s">
        <v>67</v>
      </c>
      <c r="C32" s="13" t="s">
        <v>71</v>
      </c>
      <c r="D32" s="14" t="str">
        <f>"侯梦剑"</f>
        <v>侯梦剑</v>
      </c>
      <c r="E32" s="14" t="str">
        <f t="shared" si="5"/>
        <v>男</v>
      </c>
      <c r="F32" s="17" t="s">
        <v>72</v>
      </c>
      <c r="G32" s="14" t="str">
        <f>"341204199710091434"</f>
        <v>341204199710091434</v>
      </c>
      <c r="H32" s="14" t="str">
        <f>"17505580805"</f>
        <v>17505580805</v>
      </c>
      <c r="I32" s="26"/>
    </row>
    <row r="33" ht="14.25" spans="1:9">
      <c r="A33" s="12">
        <v>4</v>
      </c>
      <c r="B33" s="22" t="s">
        <v>67</v>
      </c>
      <c r="C33" s="22" t="s">
        <v>73</v>
      </c>
      <c r="D33" s="23" t="str">
        <f>"王鑫悦"</f>
        <v>王鑫悦</v>
      </c>
      <c r="E33" s="23" t="str">
        <f t="shared" ref="E33:E39" si="7">"女"</f>
        <v>女</v>
      </c>
      <c r="F33" s="24" t="s">
        <v>74</v>
      </c>
      <c r="G33" s="23" t="str">
        <f>"341227199909105228"</f>
        <v>341227199909105228</v>
      </c>
      <c r="H33" s="23" t="str">
        <f>"15176821361"</f>
        <v>15176821361</v>
      </c>
      <c r="I33" s="29"/>
    </row>
    <row r="34" s="1" customFormat="1" ht="14.25" spans="1:16384">
      <c r="A34" s="12">
        <v>5</v>
      </c>
      <c r="B34" s="13" t="s">
        <v>67</v>
      </c>
      <c r="C34" s="13" t="s">
        <v>75</v>
      </c>
      <c r="D34" s="14" t="str">
        <f>"宋亚玲"</f>
        <v>宋亚玲</v>
      </c>
      <c r="E34" s="14" t="str">
        <f t="shared" si="7"/>
        <v>女</v>
      </c>
      <c r="F34" s="19" t="s">
        <v>76</v>
      </c>
      <c r="G34" s="14" t="str">
        <f>"341221199603174628"</f>
        <v>341221199603174628</v>
      </c>
      <c r="H34" s="14" t="str">
        <f>"15256975292"</f>
        <v>15256975292</v>
      </c>
      <c r="I34" s="2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/>
      <c r="IY34" s="27"/>
      <c r="IZ34" s="27"/>
      <c r="JA34" s="27"/>
      <c r="JB34" s="27"/>
      <c r="JC34" s="27"/>
      <c r="JD34" s="27"/>
      <c r="JE34" s="27"/>
      <c r="JF34" s="27"/>
      <c r="JG34" s="27"/>
      <c r="JH34" s="27"/>
      <c r="JI34" s="27"/>
      <c r="JJ34" s="27"/>
      <c r="JK34" s="27"/>
      <c r="JL34" s="27"/>
      <c r="JM34" s="27"/>
      <c r="JN34" s="27"/>
      <c r="JO34" s="27"/>
      <c r="JP34" s="27"/>
      <c r="JQ34" s="27"/>
      <c r="JR34" s="27"/>
      <c r="JS34" s="27"/>
      <c r="JT34" s="27"/>
      <c r="JU34" s="27"/>
      <c r="JV34" s="27"/>
      <c r="JW34" s="27"/>
      <c r="JX34" s="27"/>
      <c r="JY34" s="27"/>
      <c r="JZ34" s="27"/>
      <c r="KA34" s="27"/>
      <c r="KB34" s="27"/>
      <c r="KC34" s="27"/>
      <c r="KD34" s="27"/>
      <c r="KE34" s="27"/>
      <c r="KF34" s="27"/>
      <c r="KG34" s="27"/>
      <c r="KH34" s="27"/>
      <c r="KI34" s="27"/>
      <c r="KJ34" s="27"/>
      <c r="KK34" s="27"/>
      <c r="KL34" s="27"/>
      <c r="KM34" s="27"/>
      <c r="KN34" s="27"/>
      <c r="KO34" s="27"/>
      <c r="KP34" s="27"/>
      <c r="KQ34" s="27"/>
      <c r="KR34" s="27"/>
      <c r="KS34" s="27"/>
      <c r="KT34" s="27"/>
      <c r="KU34" s="27"/>
      <c r="KV34" s="27"/>
      <c r="KW34" s="27"/>
      <c r="KX34" s="27"/>
      <c r="KY34" s="27"/>
      <c r="KZ34" s="27"/>
      <c r="LA34" s="27"/>
      <c r="LB34" s="27"/>
      <c r="LC34" s="27"/>
      <c r="LD34" s="27"/>
      <c r="LE34" s="27"/>
      <c r="LF34" s="27"/>
      <c r="LG34" s="27"/>
      <c r="LH34" s="27"/>
      <c r="LI34" s="27"/>
      <c r="LJ34" s="27"/>
      <c r="LK34" s="27"/>
      <c r="LL34" s="27"/>
      <c r="LM34" s="27"/>
      <c r="LN34" s="27"/>
      <c r="LO34" s="27"/>
      <c r="LP34" s="27"/>
      <c r="LQ34" s="27"/>
      <c r="LR34" s="27"/>
      <c r="LS34" s="27"/>
      <c r="LT34" s="27"/>
      <c r="LU34" s="27"/>
      <c r="LV34" s="27"/>
      <c r="LW34" s="27"/>
      <c r="LX34" s="27"/>
      <c r="LY34" s="27"/>
      <c r="LZ34" s="27"/>
      <c r="MA34" s="27"/>
      <c r="MB34" s="27"/>
      <c r="MC34" s="27"/>
      <c r="MD34" s="27"/>
      <c r="ME34" s="27"/>
      <c r="MF34" s="27"/>
      <c r="MG34" s="27"/>
      <c r="MH34" s="27"/>
      <c r="MI34" s="27"/>
      <c r="MJ34" s="27"/>
      <c r="MK34" s="27"/>
      <c r="ML34" s="27"/>
      <c r="MM34" s="27"/>
      <c r="MN34" s="27"/>
      <c r="MO34" s="27"/>
      <c r="MP34" s="27"/>
      <c r="MQ34" s="27"/>
      <c r="MR34" s="27"/>
      <c r="MS34" s="27"/>
      <c r="MT34" s="27"/>
      <c r="MU34" s="27"/>
      <c r="MV34" s="27"/>
      <c r="MW34" s="27"/>
      <c r="MX34" s="27"/>
      <c r="MY34" s="27"/>
      <c r="MZ34" s="27"/>
      <c r="NA34" s="27"/>
      <c r="NB34" s="27"/>
      <c r="NC34" s="27"/>
      <c r="ND34" s="27"/>
      <c r="NE34" s="27"/>
      <c r="NF34" s="27"/>
      <c r="NG34" s="27"/>
      <c r="NH34" s="27"/>
      <c r="NI34" s="27"/>
      <c r="NJ34" s="27"/>
      <c r="NK34" s="27"/>
      <c r="NL34" s="27"/>
      <c r="NM34" s="27"/>
      <c r="NN34" s="27"/>
      <c r="NO34" s="27"/>
      <c r="NP34" s="27"/>
      <c r="NQ34" s="27"/>
      <c r="NR34" s="27"/>
      <c r="NS34" s="27"/>
      <c r="NT34" s="27"/>
      <c r="NU34" s="27"/>
      <c r="NV34" s="27"/>
      <c r="NW34" s="27"/>
      <c r="NX34" s="27"/>
      <c r="NY34" s="27"/>
      <c r="NZ34" s="27"/>
      <c r="OA34" s="27"/>
      <c r="OB34" s="27"/>
      <c r="OC34" s="27"/>
      <c r="OD34" s="27"/>
      <c r="OE34" s="27"/>
      <c r="OF34" s="27"/>
      <c r="OG34" s="27"/>
      <c r="OH34" s="27"/>
      <c r="OI34" s="27"/>
      <c r="OJ34" s="27"/>
      <c r="OK34" s="27"/>
      <c r="OL34" s="27"/>
      <c r="OM34" s="27"/>
      <c r="ON34" s="27"/>
      <c r="OO34" s="27"/>
      <c r="OP34" s="27"/>
      <c r="OQ34" s="27"/>
      <c r="OR34" s="27"/>
      <c r="OS34" s="27"/>
      <c r="OT34" s="27"/>
      <c r="OU34" s="27"/>
      <c r="OV34" s="27"/>
      <c r="OW34" s="27"/>
      <c r="OX34" s="27"/>
      <c r="OY34" s="27"/>
      <c r="OZ34" s="27"/>
      <c r="PA34" s="27"/>
      <c r="PB34" s="27"/>
      <c r="PC34" s="27"/>
      <c r="PD34" s="27"/>
      <c r="PE34" s="27"/>
      <c r="PF34" s="27"/>
      <c r="PG34" s="27"/>
      <c r="PH34" s="27"/>
      <c r="PI34" s="27"/>
      <c r="PJ34" s="27"/>
      <c r="PK34" s="27"/>
      <c r="PL34" s="27"/>
      <c r="PM34" s="27"/>
      <c r="PN34" s="27"/>
      <c r="PO34" s="27"/>
      <c r="PP34" s="27"/>
      <c r="PQ34" s="27"/>
      <c r="PR34" s="27"/>
      <c r="PS34" s="27"/>
      <c r="PT34" s="27"/>
      <c r="PU34" s="27"/>
      <c r="PV34" s="27"/>
      <c r="PW34" s="27"/>
      <c r="PX34" s="27"/>
      <c r="PY34" s="27"/>
      <c r="PZ34" s="27"/>
      <c r="QA34" s="27"/>
      <c r="QB34" s="27"/>
      <c r="QC34" s="27"/>
      <c r="QD34" s="27"/>
      <c r="QE34" s="27"/>
      <c r="QF34" s="27"/>
      <c r="QG34" s="27"/>
      <c r="QH34" s="27"/>
      <c r="QI34" s="27"/>
      <c r="QJ34" s="27"/>
      <c r="QK34" s="27"/>
      <c r="QL34" s="27"/>
      <c r="QM34" s="27"/>
      <c r="QN34" s="27"/>
      <c r="QO34" s="27"/>
      <c r="QP34" s="27"/>
      <c r="QQ34" s="27"/>
      <c r="QR34" s="27"/>
      <c r="QS34" s="27"/>
      <c r="QT34" s="27"/>
      <c r="QU34" s="27"/>
      <c r="QV34" s="27"/>
      <c r="QW34" s="27"/>
      <c r="QX34" s="27"/>
      <c r="QY34" s="27"/>
      <c r="QZ34" s="27"/>
      <c r="RA34" s="27"/>
      <c r="RB34" s="27"/>
      <c r="RC34" s="27"/>
      <c r="RD34" s="27"/>
      <c r="RE34" s="27"/>
      <c r="RF34" s="27"/>
      <c r="RG34" s="27"/>
      <c r="RH34" s="27"/>
      <c r="RI34" s="27"/>
      <c r="RJ34" s="27"/>
      <c r="RK34" s="27"/>
      <c r="RL34" s="27"/>
      <c r="RM34" s="27"/>
      <c r="RN34" s="27"/>
      <c r="RO34" s="27"/>
      <c r="RP34" s="27"/>
      <c r="RQ34" s="27"/>
      <c r="RR34" s="27"/>
      <c r="RS34" s="27"/>
      <c r="RT34" s="27"/>
      <c r="RU34" s="27"/>
      <c r="RV34" s="27"/>
      <c r="RW34" s="27"/>
      <c r="RX34" s="27"/>
      <c r="RY34" s="27"/>
      <c r="RZ34" s="27"/>
      <c r="SA34" s="27"/>
      <c r="SB34" s="27"/>
      <c r="SC34" s="27"/>
      <c r="SD34" s="27"/>
      <c r="SE34" s="27"/>
      <c r="SF34" s="27"/>
      <c r="SG34" s="27"/>
      <c r="SH34" s="27"/>
      <c r="SI34" s="27"/>
      <c r="SJ34" s="27"/>
      <c r="SK34" s="27"/>
      <c r="SL34" s="27"/>
      <c r="SM34" s="27"/>
      <c r="SN34" s="27"/>
      <c r="SO34" s="27"/>
      <c r="SP34" s="27"/>
      <c r="SQ34" s="27"/>
      <c r="SR34" s="27"/>
      <c r="SS34" s="27"/>
      <c r="ST34" s="27"/>
      <c r="SU34" s="27"/>
      <c r="SV34" s="27"/>
      <c r="SW34" s="27"/>
      <c r="SX34" s="27"/>
      <c r="SY34" s="27"/>
      <c r="SZ34" s="27"/>
      <c r="TA34" s="27"/>
      <c r="TB34" s="27"/>
      <c r="TC34" s="27"/>
      <c r="TD34" s="27"/>
      <c r="TE34" s="27"/>
      <c r="TF34" s="27"/>
      <c r="TG34" s="27"/>
      <c r="TH34" s="27"/>
      <c r="TI34" s="27"/>
      <c r="TJ34" s="27"/>
      <c r="TK34" s="27"/>
      <c r="TL34" s="27"/>
      <c r="TM34" s="27"/>
      <c r="TN34" s="27"/>
      <c r="TO34" s="27"/>
      <c r="TP34" s="27"/>
      <c r="TQ34" s="27"/>
      <c r="TR34" s="27"/>
      <c r="TS34" s="27"/>
      <c r="TT34" s="27"/>
      <c r="TU34" s="27"/>
      <c r="TV34" s="27"/>
      <c r="TW34" s="27"/>
      <c r="TX34" s="27"/>
      <c r="TY34" s="27"/>
      <c r="TZ34" s="27"/>
      <c r="UA34" s="27"/>
      <c r="UB34" s="27"/>
      <c r="UC34" s="27"/>
      <c r="UD34" s="27"/>
      <c r="UE34" s="27"/>
      <c r="UF34" s="27"/>
      <c r="UG34" s="27"/>
      <c r="UH34" s="27"/>
      <c r="UI34" s="27"/>
      <c r="UJ34" s="27"/>
      <c r="UK34" s="27"/>
      <c r="UL34" s="27"/>
      <c r="UM34" s="27"/>
      <c r="UN34" s="27"/>
      <c r="UO34" s="27"/>
      <c r="UP34" s="27"/>
      <c r="UQ34" s="27"/>
      <c r="UR34" s="27"/>
      <c r="US34" s="27"/>
      <c r="UT34" s="27"/>
      <c r="UU34" s="27"/>
      <c r="UV34" s="27"/>
      <c r="UW34" s="27"/>
      <c r="UX34" s="27"/>
      <c r="UY34" s="27"/>
      <c r="UZ34" s="27"/>
      <c r="VA34" s="27"/>
      <c r="VB34" s="27"/>
      <c r="VC34" s="27"/>
      <c r="VD34" s="27"/>
      <c r="VE34" s="27"/>
      <c r="VF34" s="27"/>
      <c r="VG34" s="27"/>
      <c r="VH34" s="27"/>
      <c r="VI34" s="27"/>
      <c r="VJ34" s="27"/>
      <c r="VK34" s="27"/>
      <c r="VL34" s="27"/>
      <c r="VM34" s="27"/>
      <c r="VN34" s="27"/>
      <c r="VO34" s="27"/>
      <c r="VP34" s="27"/>
      <c r="VQ34" s="27"/>
      <c r="VR34" s="27"/>
      <c r="VS34" s="27"/>
      <c r="VT34" s="27"/>
      <c r="VU34" s="27"/>
      <c r="VV34" s="27"/>
      <c r="VW34" s="27"/>
      <c r="VX34" s="27"/>
      <c r="VY34" s="27"/>
      <c r="VZ34" s="27"/>
      <c r="WA34" s="27"/>
      <c r="WB34" s="27"/>
      <c r="WC34" s="27"/>
      <c r="WD34" s="27"/>
      <c r="WE34" s="27"/>
      <c r="WF34" s="27"/>
      <c r="WG34" s="27"/>
      <c r="WH34" s="27"/>
      <c r="WI34" s="27"/>
      <c r="WJ34" s="27"/>
      <c r="WK34" s="27"/>
      <c r="WL34" s="27"/>
      <c r="WM34" s="27"/>
      <c r="WN34" s="27"/>
      <c r="WO34" s="27"/>
      <c r="WP34" s="27"/>
      <c r="WQ34" s="27"/>
      <c r="WR34" s="27"/>
      <c r="WS34" s="27"/>
      <c r="WT34" s="27"/>
      <c r="WU34" s="27"/>
      <c r="WV34" s="27"/>
      <c r="WW34" s="27"/>
      <c r="WX34" s="27"/>
      <c r="WY34" s="27"/>
      <c r="WZ34" s="27"/>
      <c r="XA34" s="27"/>
      <c r="XB34" s="27"/>
      <c r="XC34" s="27"/>
      <c r="XD34" s="27"/>
      <c r="XE34" s="27"/>
      <c r="XF34" s="27"/>
      <c r="XG34" s="27"/>
      <c r="XH34" s="27"/>
      <c r="XI34" s="27"/>
      <c r="XJ34" s="27"/>
      <c r="XK34" s="27"/>
      <c r="XL34" s="27"/>
      <c r="XM34" s="27"/>
      <c r="XN34" s="27"/>
      <c r="XO34" s="27"/>
      <c r="XP34" s="27"/>
      <c r="XQ34" s="27"/>
      <c r="XR34" s="27"/>
      <c r="XS34" s="27"/>
      <c r="XT34" s="27"/>
      <c r="XU34" s="27"/>
      <c r="XV34" s="27"/>
      <c r="XW34" s="27"/>
      <c r="XX34" s="27"/>
      <c r="XY34" s="27"/>
      <c r="XZ34" s="27"/>
      <c r="YA34" s="27"/>
      <c r="YB34" s="27"/>
      <c r="YC34" s="27"/>
      <c r="YD34" s="27"/>
      <c r="YE34" s="27"/>
      <c r="YF34" s="27"/>
      <c r="YG34" s="27"/>
      <c r="YH34" s="27"/>
      <c r="YI34" s="27"/>
      <c r="YJ34" s="27"/>
      <c r="YK34" s="27"/>
      <c r="YL34" s="27"/>
      <c r="YM34" s="27"/>
      <c r="YN34" s="27"/>
      <c r="YO34" s="27"/>
      <c r="YP34" s="27"/>
      <c r="YQ34" s="27"/>
      <c r="YR34" s="27"/>
      <c r="YS34" s="27"/>
      <c r="YT34" s="27"/>
      <c r="YU34" s="27"/>
      <c r="YV34" s="27"/>
      <c r="YW34" s="27"/>
      <c r="YX34" s="27"/>
      <c r="YY34" s="27"/>
      <c r="YZ34" s="27"/>
      <c r="ZA34" s="27"/>
      <c r="ZB34" s="27"/>
      <c r="ZC34" s="27"/>
      <c r="ZD34" s="27"/>
      <c r="ZE34" s="27"/>
      <c r="ZF34" s="27"/>
      <c r="ZG34" s="27"/>
      <c r="ZH34" s="27"/>
      <c r="ZI34" s="27"/>
      <c r="ZJ34" s="27"/>
      <c r="ZK34" s="27"/>
      <c r="ZL34" s="27"/>
      <c r="ZM34" s="27"/>
      <c r="ZN34" s="27"/>
      <c r="ZO34" s="27"/>
      <c r="ZP34" s="27"/>
      <c r="ZQ34" s="27"/>
      <c r="ZR34" s="27"/>
      <c r="ZS34" s="27"/>
      <c r="ZT34" s="27"/>
      <c r="ZU34" s="27"/>
      <c r="ZV34" s="27"/>
      <c r="ZW34" s="27"/>
      <c r="ZX34" s="27"/>
      <c r="ZY34" s="27"/>
      <c r="ZZ34" s="27"/>
      <c r="AAA34" s="27"/>
      <c r="AAB34" s="27"/>
      <c r="AAC34" s="27"/>
      <c r="AAD34" s="27"/>
      <c r="AAE34" s="27"/>
      <c r="AAF34" s="27"/>
      <c r="AAG34" s="27"/>
      <c r="AAH34" s="27"/>
      <c r="AAI34" s="27"/>
      <c r="AAJ34" s="27"/>
      <c r="AAK34" s="27"/>
      <c r="AAL34" s="27"/>
      <c r="AAM34" s="27"/>
      <c r="AAN34" s="27"/>
      <c r="AAO34" s="27"/>
      <c r="AAP34" s="27"/>
      <c r="AAQ34" s="27"/>
      <c r="AAR34" s="27"/>
      <c r="AAS34" s="27"/>
      <c r="AAT34" s="27"/>
      <c r="AAU34" s="27"/>
      <c r="AAV34" s="27"/>
      <c r="AAW34" s="27"/>
      <c r="AAX34" s="27"/>
      <c r="AAY34" s="27"/>
      <c r="AAZ34" s="27"/>
      <c r="ABA34" s="27"/>
      <c r="ABB34" s="27"/>
      <c r="ABC34" s="27"/>
      <c r="ABD34" s="27"/>
      <c r="ABE34" s="27"/>
      <c r="ABF34" s="27"/>
      <c r="ABG34" s="27"/>
      <c r="ABH34" s="27"/>
      <c r="ABI34" s="27"/>
      <c r="ABJ34" s="27"/>
      <c r="ABK34" s="27"/>
      <c r="ABL34" s="27"/>
      <c r="ABM34" s="27"/>
      <c r="ABN34" s="27"/>
      <c r="ABO34" s="27"/>
      <c r="ABP34" s="27"/>
      <c r="ABQ34" s="27"/>
      <c r="ABR34" s="27"/>
      <c r="ABS34" s="27"/>
      <c r="ABT34" s="27"/>
      <c r="ABU34" s="27"/>
      <c r="ABV34" s="27"/>
      <c r="ABW34" s="27"/>
      <c r="ABX34" s="27"/>
      <c r="ABY34" s="27"/>
      <c r="ABZ34" s="27"/>
      <c r="ACA34" s="27"/>
      <c r="ACB34" s="27"/>
      <c r="ACC34" s="27"/>
      <c r="ACD34" s="27"/>
      <c r="ACE34" s="27"/>
      <c r="ACF34" s="27"/>
      <c r="ACG34" s="27"/>
      <c r="ACH34" s="27"/>
      <c r="ACI34" s="27"/>
      <c r="ACJ34" s="27"/>
      <c r="ACK34" s="27"/>
      <c r="ACL34" s="27"/>
      <c r="ACM34" s="27"/>
      <c r="ACN34" s="27"/>
      <c r="ACO34" s="27"/>
      <c r="ACP34" s="27"/>
      <c r="ACQ34" s="27"/>
      <c r="ACR34" s="27"/>
      <c r="ACS34" s="27"/>
      <c r="ACT34" s="27"/>
      <c r="ACU34" s="27"/>
      <c r="ACV34" s="27"/>
      <c r="ACW34" s="27"/>
      <c r="ACX34" s="27"/>
      <c r="ACY34" s="27"/>
      <c r="ACZ34" s="27"/>
      <c r="ADA34" s="27"/>
      <c r="ADB34" s="27"/>
      <c r="ADC34" s="27"/>
      <c r="ADD34" s="27"/>
      <c r="ADE34" s="27"/>
      <c r="ADF34" s="27"/>
      <c r="ADG34" s="27"/>
      <c r="ADH34" s="27"/>
      <c r="ADI34" s="27"/>
      <c r="ADJ34" s="27"/>
      <c r="ADK34" s="27"/>
      <c r="ADL34" s="27"/>
      <c r="ADM34" s="27"/>
      <c r="ADN34" s="27"/>
      <c r="ADO34" s="27"/>
      <c r="ADP34" s="27"/>
      <c r="ADQ34" s="27"/>
      <c r="ADR34" s="27"/>
      <c r="ADS34" s="27"/>
      <c r="ADT34" s="27"/>
      <c r="ADU34" s="27"/>
      <c r="ADV34" s="27"/>
      <c r="ADW34" s="27"/>
      <c r="ADX34" s="27"/>
      <c r="ADY34" s="27"/>
      <c r="ADZ34" s="27"/>
      <c r="AEA34" s="27"/>
      <c r="AEB34" s="27"/>
      <c r="AEC34" s="27"/>
      <c r="AED34" s="27"/>
      <c r="AEE34" s="27"/>
      <c r="AEF34" s="27"/>
      <c r="AEG34" s="27"/>
      <c r="AEH34" s="27"/>
      <c r="AEI34" s="27"/>
      <c r="AEJ34" s="27"/>
      <c r="AEK34" s="27"/>
      <c r="AEL34" s="27"/>
      <c r="AEM34" s="27"/>
      <c r="AEN34" s="27"/>
      <c r="AEO34" s="27"/>
      <c r="AEP34" s="27"/>
      <c r="AEQ34" s="27"/>
      <c r="AER34" s="27"/>
      <c r="AES34" s="27"/>
      <c r="AET34" s="27"/>
      <c r="AEU34" s="27"/>
      <c r="AEV34" s="27"/>
      <c r="AEW34" s="27"/>
      <c r="AEX34" s="27"/>
      <c r="AEY34" s="27"/>
      <c r="AEZ34" s="27"/>
      <c r="AFA34" s="27"/>
      <c r="AFB34" s="27"/>
      <c r="AFC34" s="27"/>
      <c r="AFD34" s="27"/>
      <c r="AFE34" s="27"/>
      <c r="AFF34" s="27"/>
      <c r="AFG34" s="27"/>
      <c r="AFH34" s="27"/>
      <c r="AFI34" s="27"/>
      <c r="AFJ34" s="27"/>
      <c r="AFK34" s="27"/>
      <c r="AFL34" s="27"/>
      <c r="AFM34" s="27"/>
      <c r="AFN34" s="27"/>
      <c r="AFO34" s="27"/>
      <c r="AFP34" s="27"/>
      <c r="AFQ34" s="27"/>
      <c r="AFR34" s="27"/>
      <c r="AFS34" s="27"/>
      <c r="AFT34" s="27"/>
      <c r="AFU34" s="27"/>
      <c r="AFV34" s="27"/>
      <c r="AFW34" s="27"/>
      <c r="AFX34" s="27"/>
      <c r="AFY34" s="27"/>
      <c r="AFZ34" s="27"/>
      <c r="AGA34" s="27"/>
      <c r="AGB34" s="27"/>
      <c r="AGC34" s="27"/>
      <c r="AGD34" s="27"/>
      <c r="AGE34" s="27"/>
      <c r="AGF34" s="27"/>
      <c r="AGG34" s="27"/>
      <c r="AGH34" s="27"/>
      <c r="AGI34" s="27"/>
      <c r="AGJ34" s="27"/>
      <c r="AGK34" s="27"/>
      <c r="AGL34" s="27"/>
      <c r="AGM34" s="27"/>
      <c r="AGN34" s="27"/>
      <c r="AGO34" s="27"/>
      <c r="AGP34" s="27"/>
      <c r="AGQ34" s="27"/>
      <c r="AGR34" s="27"/>
      <c r="AGS34" s="27"/>
      <c r="AGT34" s="27"/>
      <c r="AGU34" s="27"/>
      <c r="AGV34" s="27"/>
      <c r="AGW34" s="27"/>
      <c r="AGX34" s="27"/>
      <c r="AGY34" s="27"/>
      <c r="AGZ34" s="27"/>
      <c r="AHA34" s="27"/>
      <c r="AHB34" s="27"/>
      <c r="AHC34" s="27"/>
      <c r="AHD34" s="27"/>
      <c r="AHE34" s="27"/>
      <c r="AHF34" s="27"/>
      <c r="AHG34" s="27"/>
      <c r="AHH34" s="27"/>
      <c r="AHI34" s="27"/>
      <c r="AHJ34" s="27"/>
      <c r="AHK34" s="27"/>
      <c r="AHL34" s="27"/>
      <c r="AHM34" s="27"/>
      <c r="AHN34" s="27"/>
      <c r="AHO34" s="27"/>
      <c r="AHP34" s="27"/>
      <c r="AHQ34" s="27"/>
      <c r="AHR34" s="27"/>
      <c r="AHS34" s="27"/>
      <c r="AHT34" s="27"/>
      <c r="AHU34" s="27"/>
      <c r="AHV34" s="27"/>
      <c r="AHW34" s="27"/>
      <c r="AHX34" s="27"/>
      <c r="AHY34" s="27"/>
      <c r="AHZ34" s="27"/>
      <c r="AIA34" s="27"/>
      <c r="AIB34" s="27"/>
      <c r="AIC34" s="27"/>
      <c r="AID34" s="27"/>
      <c r="AIE34" s="27"/>
      <c r="AIF34" s="27"/>
      <c r="AIG34" s="27"/>
      <c r="AIH34" s="27"/>
      <c r="AII34" s="27"/>
      <c r="AIJ34" s="27"/>
      <c r="AIK34" s="27"/>
      <c r="AIL34" s="27"/>
      <c r="AIM34" s="27"/>
      <c r="AIN34" s="27"/>
      <c r="AIO34" s="27"/>
      <c r="AIP34" s="27"/>
      <c r="AIQ34" s="27"/>
      <c r="AIR34" s="27"/>
      <c r="AIS34" s="27"/>
      <c r="AIT34" s="27"/>
      <c r="AIU34" s="27"/>
      <c r="AIV34" s="27"/>
      <c r="AIW34" s="27"/>
      <c r="AIX34" s="27"/>
      <c r="AIY34" s="27"/>
      <c r="AIZ34" s="27"/>
      <c r="AJA34" s="27"/>
      <c r="AJB34" s="27"/>
      <c r="AJC34" s="27"/>
      <c r="AJD34" s="27"/>
      <c r="AJE34" s="27"/>
      <c r="AJF34" s="27"/>
      <c r="AJG34" s="27"/>
      <c r="AJH34" s="27"/>
      <c r="AJI34" s="27"/>
      <c r="AJJ34" s="27"/>
      <c r="AJK34" s="27"/>
      <c r="AJL34" s="27"/>
      <c r="AJM34" s="27"/>
      <c r="AJN34" s="27"/>
      <c r="AJO34" s="27"/>
      <c r="AJP34" s="27"/>
      <c r="AJQ34" s="27"/>
      <c r="AJR34" s="27"/>
      <c r="AJS34" s="27"/>
      <c r="AJT34" s="27"/>
      <c r="AJU34" s="27"/>
      <c r="AJV34" s="27"/>
      <c r="AJW34" s="27"/>
      <c r="AJX34" s="27"/>
      <c r="AJY34" s="27"/>
      <c r="AJZ34" s="27"/>
      <c r="AKA34" s="27"/>
      <c r="AKB34" s="27"/>
      <c r="AKC34" s="27"/>
      <c r="AKD34" s="27"/>
      <c r="AKE34" s="27"/>
      <c r="AKF34" s="27"/>
      <c r="AKG34" s="27"/>
      <c r="AKH34" s="27"/>
      <c r="AKI34" s="27"/>
      <c r="AKJ34" s="27"/>
      <c r="AKK34" s="27"/>
      <c r="AKL34" s="27"/>
      <c r="AKM34" s="27"/>
      <c r="AKN34" s="27"/>
      <c r="AKO34" s="27"/>
      <c r="AKP34" s="27"/>
      <c r="AKQ34" s="27"/>
      <c r="AKR34" s="27"/>
      <c r="AKS34" s="27"/>
      <c r="AKT34" s="27"/>
      <c r="AKU34" s="27"/>
      <c r="AKV34" s="27"/>
      <c r="AKW34" s="27"/>
      <c r="AKX34" s="27"/>
      <c r="AKY34" s="27"/>
      <c r="AKZ34" s="27"/>
      <c r="ALA34" s="27"/>
      <c r="ALB34" s="27"/>
      <c r="ALC34" s="27"/>
      <c r="ALD34" s="27"/>
      <c r="ALE34" s="27"/>
      <c r="ALF34" s="27"/>
      <c r="ALG34" s="27"/>
      <c r="ALH34" s="27"/>
      <c r="ALI34" s="27"/>
      <c r="ALJ34" s="27"/>
      <c r="ALK34" s="27"/>
      <c r="ALL34" s="27"/>
      <c r="ALM34" s="27"/>
      <c r="ALN34" s="27"/>
      <c r="ALO34" s="27"/>
      <c r="ALP34" s="27"/>
      <c r="ALQ34" s="27"/>
      <c r="ALR34" s="27"/>
      <c r="ALS34" s="27"/>
      <c r="ALT34" s="27"/>
      <c r="ALU34" s="27"/>
      <c r="ALV34" s="27"/>
      <c r="ALW34" s="27"/>
      <c r="ALX34" s="27"/>
      <c r="ALY34" s="27"/>
      <c r="ALZ34" s="27"/>
      <c r="AMA34" s="27"/>
      <c r="AMB34" s="27"/>
      <c r="AMC34" s="27"/>
      <c r="AMD34" s="27"/>
      <c r="AME34" s="27"/>
      <c r="AMF34" s="27"/>
      <c r="AMG34" s="27"/>
      <c r="AMH34" s="27"/>
      <c r="AMI34" s="27"/>
      <c r="AMJ34" s="27"/>
      <c r="AMK34" s="27"/>
      <c r="AML34" s="27"/>
      <c r="AMM34" s="27"/>
      <c r="AMN34" s="27"/>
      <c r="AMO34" s="27"/>
      <c r="AMP34" s="27"/>
      <c r="AMQ34" s="27"/>
      <c r="AMR34" s="27"/>
      <c r="AMS34" s="27"/>
      <c r="AMT34" s="27"/>
      <c r="AMU34" s="27"/>
      <c r="AMV34" s="27"/>
      <c r="AMW34" s="27"/>
      <c r="AMX34" s="27"/>
      <c r="AMY34" s="27"/>
      <c r="AMZ34" s="27"/>
      <c r="ANA34" s="27"/>
      <c r="ANB34" s="27"/>
      <c r="ANC34" s="27"/>
      <c r="AND34" s="27"/>
      <c r="ANE34" s="27"/>
      <c r="ANF34" s="27"/>
      <c r="ANG34" s="27"/>
      <c r="ANH34" s="27"/>
      <c r="ANI34" s="27"/>
      <c r="ANJ34" s="27"/>
      <c r="ANK34" s="27"/>
      <c r="ANL34" s="27"/>
      <c r="ANM34" s="27"/>
      <c r="ANN34" s="27"/>
      <c r="ANO34" s="27"/>
      <c r="ANP34" s="27"/>
      <c r="ANQ34" s="27"/>
      <c r="ANR34" s="27"/>
      <c r="ANS34" s="27"/>
      <c r="ANT34" s="27"/>
      <c r="ANU34" s="27"/>
      <c r="ANV34" s="27"/>
      <c r="ANW34" s="27"/>
      <c r="ANX34" s="27"/>
      <c r="ANY34" s="27"/>
      <c r="ANZ34" s="27"/>
      <c r="AOA34" s="27"/>
      <c r="AOB34" s="27"/>
      <c r="AOC34" s="27"/>
      <c r="AOD34" s="27"/>
      <c r="AOE34" s="27"/>
      <c r="AOF34" s="27"/>
      <c r="AOG34" s="27"/>
      <c r="AOH34" s="27"/>
      <c r="AOI34" s="27"/>
      <c r="AOJ34" s="27"/>
      <c r="AOK34" s="27"/>
      <c r="AOL34" s="27"/>
      <c r="AOM34" s="27"/>
      <c r="AON34" s="27"/>
      <c r="AOO34" s="27"/>
      <c r="AOP34" s="27"/>
      <c r="AOQ34" s="27"/>
      <c r="AOR34" s="27"/>
      <c r="AOS34" s="27"/>
      <c r="AOT34" s="27"/>
      <c r="AOU34" s="27"/>
      <c r="AOV34" s="27"/>
      <c r="AOW34" s="27"/>
      <c r="AOX34" s="27"/>
      <c r="AOY34" s="27"/>
      <c r="AOZ34" s="27"/>
      <c r="APA34" s="27"/>
      <c r="APB34" s="27"/>
      <c r="APC34" s="27"/>
      <c r="APD34" s="27"/>
      <c r="APE34" s="27"/>
      <c r="APF34" s="27"/>
      <c r="APG34" s="27"/>
      <c r="APH34" s="27"/>
      <c r="API34" s="27"/>
      <c r="APJ34" s="27"/>
      <c r="APK34" s="27"/>
      <c r="APL34" s="27"/>
      <c r="APM34" s="27"/>
      <c r="APN34" s="27"/>
      <c r="APO34" s="27"/>
      <c r="APP34" s="27"/>
      <c r="APQ34" s="27"/>
      <c r="APR34" s="27"/>
      <c r="APS34" s="27"/>
      <c r="APT34" s="27"/>
      <c r="APU34" s="27"/>
      <c r="APV34" s="27"/>
      <c r="APW34" s="27"/>
      <c r="APX34" s="27"/>
      <c r="APY34" s="27"/>
      <c r="APZ34" s="27"/>
      <c r="AQA34" s="27"/>
      <c r="AQB34" s="27"/>
      <c r="AQC34" s="27"/>
      <c r="AQD34" s="27"/>
      <c r="AQE34" s="27"/>
      <c r="AQF34" s="27"/>
      <c r="AQG34" s="27"/>
      <c r="AQH34" s="27"/>
      <c r="AQI34" s="27"/>
      <c r="AQJ34" s="27"/>
      <c r="AQK34" s="27"/>
      <c r="AQL34" s="27"/>
      <c r="AQM34" s="27"/>
      <c r="AQN34" s="27"/>
      <c r="AQO34" s="27"/>
      <c r="AQP34" s="27"/>
      <c r="AQQ34" s="27"/>
      <c r="AQR34" s="27"/>
      <c r="AQS34" s="27"/>
      <c r="AQT34" s="27"/>
      <c r="AQU34" s="27"/>
      <c r="AQV34" s="27"/>
      <c r="AQW34" s="27"/>
      <c r="AQX34" s="27"/>
      <c r="AQY34" s="27"/>
      <c r="AQZ34" s="27"/>
      <c r="ARA34" s="27"/>
      <c r="ARB34" s="27"/>
      <c r="ARC34" s="27"/>
      <c r="ARD34" s="27"/>
      <c r="ARE34" s="27"/>
      <c r="ARF34" s="27"/>
      <c r="ARG34" s="27"/>
      <c r="ARH34" s="27"/>
      <c r="ARI34" s="27"/>
      <c r="ARJ34" s="27"/>
      <c r="ARK34" s="27"/>
      <c r="ARL34" s="27"/>
      <c r="ARM34" s="27"/>
      <c r="ARN34" s="27"/>
      <c r="ARO34" s="27"/>
      <c r="ARP34" s="27"/>
      <c r="ARQ34" s="27"/>
      <c r="ARR34" s="27"/>
      <c r="ARS34" s="27"/>
      <c r="ART34" s="27"/>
      <c r="ARU34" s="27"/>
      <c r="ARV34" s="27"/>
      <c r="ARW34" s="27"/>
      <c r="ARX34" s="27"/>
      <c r="ARY34" s="27"/>
      <c r="ARZ34" s="27"/>
      <c r="ASA34" s="27"/>
      <c r="ASB34" s="27"/>
      <c r="ASC34" s="27"/>
      <c r="ASD34" s="27"/>
      <c r="ASE34" s="27"/>
      <c r="ASF34" s="27"/>
      <c r="ASG34" s="27"/>
      <c r="ASH34" s="27"/>
      <c r="ASI34" s="27"/>
      <c r="ASJ34" s="27"/>
      <c r="ASK34" s="27"/>
      <c r="ASL34" s="27"/>
      <c r="ASM34" s="27"/>
      <c r="ASN34" s="27"/>
      <c r="ASO34" s="27"/>
      <c r="ASP34" s="27"/>
      <c r="ASQ34" s="27"/>
      <c r="ASR34" s="27"/>
      <c r="ASS34" s="27"/>
      <c r="AST34" s="27"/>
      <c r="ASU34" s="27"/>
      <c r="ASV34" s="27"/>
      <c r="ASW34" s="27"/>
      <c r="ASX34" s="27"/>
      <c r="ASY34" s="27"/>
      <c r="ASZ34" s="27"/>
      <c r="ATA34" s="27"/>
      <c r="ATB34" s="27"/>
      <c r="ATC34" s="27"/>
      <c r="ATD34" s="27"/>
      <c r="ATE34" s="27"/>
      <c r="ATF34" s="27"/>
      <c r="ATG34" s="27"/>
      <c r="ATH34" s="27"/>
      <c r="ATI34" s="27"/>
      <c r="ATJ34" s="27"/>
      <c r="ATK34" s="27"/>
      <c r="ATL34" s="27"/>
      <c r="ATM34" s="27"/>
      <c r="ATN34" s="27"/>
      <c r="ATO34" s="27"/>
      <c r="ATP34" s="27"/>
      <c r="ATQ34" s="27"/>
      <c r="ATR34" s="27"/>
      <c r="ATS34" s="27"/>
      <c r="ATT34" s="27"/>
      <c r="ATU34" s="27"/>
      <c r="ATV34" s="27"/>
      <c r="ATW34" s="27"/>
      <c r="ATX34" s="27"/>
      <c r="ATY34" s="27"/>
      <c r="ATZ34" s="27"/>
      <c r="AUA34" s="27"/>
      <c r="AUB34" s="27"/>
      <c r="AUC34" s="27"/>
      <c r="AUD34" s="27"/>
      <c r="AUE34" s="27"/>
      <c r="AUF34" s="27"/>
      <c r="AUG34" s="27"/>
      <c r="AUH34" s="27"/>
      <c r="AUI34" s="27"/>
      <c r="AUJ34" s="27"/>
      <c r="AUK34" s="27"/>
      <c r="AUL34" s="27"/>
      <c r="AUM34" s="27"/>
      <c r="AUN34" s="27"/>
      <c r="AUO34" s="27"/>
      <c r="AUP34" s="27"/>
      <c r="AUQ34" s="27"/>
      <c r="AUR34" s="27"/>
      <c r="AUS34" s="27"/>
      <c r="AUT34" s="27"/>
      <c r="AUU34" s="27"/>
      <c r="AUV34" s="27"/>
      <c r="AUW34" s="27"/>
      <c r="AUX34" s="27"/>
      <c r="AUY34" s="27"/>
      <c r="AUZ34" s="27"/>
      <c r="AVA34" s="27"/>
      <c r="AVB34" s="27"/>
      <c r="AVC34" s="27"/>
      <c r="AVD34" s="27"/>
      <c r="AVE34" s="27"/>
      <c r="AVF34" s="27"/>
      <c r="AVG34" s="27"/>
      <c r="AVH34" s="27"/>
      <c r="AVI34" s="27"/>
      <c r="AVJ34" s="27"/>
      <c r="AVK34" s="27"/>
      <c r="AVL34" s="27"/>
      <c r="AVM34" s="27"/>
      <c r="AVN34" s="27"/>
      <c r="AVO34" s="27"/>
      <c r="AVP34" s="27"/>
      <c r="AVQ34" s="27"/>
      <c r="AVR34" s="27"/>
      <c r="AVS34" s="27"/>
      <c r="AVT34" s="27"/>
      <c r="AVU34" s="27"/>
      <c r="AVV34" s="27"/>
      <c r="AVW34" s="27"/>
      <c r="AVX34" s="27"/>
      <c r="AVY34" s="27"/>
      <c r="AVZ34" s="27"/>
      <c r="AWA34" s="27"/>
      <c r="AWB34" s="27"/>
      <c r="AWC34" s="27"/>
      <c r="AWD34" s="27"/>
      <c r="AWE34" s="27"/>
      <c r="AWF34" s="27"/>
      <c r="AWG34" s="27"/>
      <c r="AWH34" s="27"/>
      <c r="AWI34" s="27"/>
      <c r="AWJ34" s="27"/>
      <c r="AWK34" s="27"/>
      <c r="AWL34" s="27"/>
      <c r="AWM34" s="27"/>
      <c r="AWN34" s="27"/>
      <c r="AWO34" s="27"/>
      <c r="AWP34" s="27"/>
      <c r="AWQ34" s="27"/>
      <c r="AWR34" s="27"/>
      <c r="AWS34" s="27"/>
      <c r="AWT34" s="27"/>
      <c r="AWU34" s="27"/>
      <c r="AWV34" s="27"/>
      <c r="AWW34" s="27"/>
      <c r="AWX34" s="27"/>
      <c r="AWY34" s="27"/>
      <c r="AWZ34" s="27"/>
      <c r="AXA34" s="27"/>
      <c r="AXB34" s="27"/>
      <c r="AXC34" s="27"/>
      <c r="AXD34" s="27"/>
      <c r="AXE34" s="27"/>
      <c r="AXF34" s="27"/>
      <c r="AXG34" s="27"/>
      <c r="AXH34" s="27"/>
      <c r="AXI34" s="27"/>
      <c r="AXJ34" s="27"/>
      <c r="AXK34" s="27"/>
      <c r="AXL34" s="27"/>
      <c r="AXM34" s="27"/>
      <c r="AXN34" s="27"/>
      <c r="AXO34" s="27"/>
      <c r="AXP34" s="27"/>
      <c r="AXQ34" s="27"/>
      <c r="AXR34" s="27"/>
      <c r="AXS34" s="27"/>
      <c r="AXT34" s="27"/>
      <c r="AXU34" s="27"/>
      <c r="AXV34" s="27"/>
      <c r="AXW34" s="27"/>
      <c r="AXX34" s="27"/>
      <c r="AXY34" s="27"/>
      <c r="AXZ34" s="27"/>
      <c r="AYA34" s="27"/>
      <c r="AYB34" s="27"/>
      <c r="AYC34" s="27"/>
      <c r="AYD34" s="27"/>
      <c r="AYE34" s="27"/>
      <c r="AYF34" s="27"/>
      <c r="AYG34" s="27"/>
      <c r="AYH34" s="27"/>
      <c r="AYI34" s="27"/>
      <c r="AYJ34" s="27"/>
      <c r="AYK34" s="27"/>
      <c r="AYL34" s="27"/>
      <c r="AYM34" s="27"/>
      <c r="AYN34" s="27"/>
      <c r="AYO34" s="27"/>
      <c r="AYP34" s="27"/>
      <c r="AYQ34" s="27"/>
      <c r="AYR34" s="27"/>
      <c r="AYS34" s="27"/>
      <c r="AYT34" s="27"/>
      <c r="AYU34" s="27"/>
      <c r="AYV34" s="27"/>
      <c r="AYW34" s="27"/>
      <c r="AYX34" s="27"/>
      <c r="AYY34" s="27"/>
      <c r="AYZ34" s="27"/>
      <c r="AZA34" s="27"/>
      <c r="AZB34" s="27"/>
      <c r="AZC34" s="27"/>
      <c r="AZD34" s="27"/>
      <c r="AZE34" s="27"/>
      <c r="AZF34" s="27"/>
      <c r="AZG34" s="27"/>
      <c r="AZH34" s="27"/>
      <c r="AZI34" s="27"/>
      <c r="AZJ34" s="27"/>
      <c r="AZK34" s="27"/>
      <c r="AZL34" s="27"/>
      <c r="AZM34" s="27"/>
      <c r="AZN34" s="27"/>
      <c r="AZO34" s="27"/>
      <c r="AZP34" s="27"/>
      <c r="AZQ34" s="27"/>
      <c r="AZR34" s="27"/>
      <c r="AZS34" s="27"/>
      <c r="AZT34" s="27"/>
      <c r="AZU34" s="27"/>
      <c r="AZV34" s="27"/>
      <c r="AZW34" s="27"/>
      <c r="AZX34" s="27"/>
      <c r="AZY34" s="27"/>
      <c r="AZZ34" s="27"/>
      <c r="BAA34" s="27"/>
      <c r="BAB34" s="27"/>
      <c r="BAC34" s="27"/>
      <c r="BAD34" s="27"/>
      <c r="BAE34" s="27"/>
      <c r="BAF34" s="27"/>
      <c r="BAG34" s="27"/>
      <c r="BAH34" s="27"/>
      <c r="BAI34" s="27"/>
      <c r="BAJ34" s="27"/>
      <c r="BAK34" s="27"/>
      <c r="BAL34" s="27"/>
      <c r="BAM34" s="27"/>
      <c r="BAN34" s="27"/>
      <c r="BAO34" s="27"/>
      <c r="BAP34" s="27"/>
      <c r="BAQ34" s="27"/>
      <c r="BAR34" s="27"/>
      <c r="BAS34" s="27"/>
      <c r="BAT34" s="27"/>
      <c r="BAU34" s="27"/>
      <c r="BAV34" s="27"/>
      <c r="BAW34" s="27"/>
      <c r="BAX34" s="27"/>
      <c r="BAY34" s="27"/>
      <c r="BAZ34" s="27"/>
      <c r="BBA34" s="27"/>
      <c r="BBB34" s="27"/>
      <c r="BBC34" s="27"/>
      <c r="BBD34" s="27"/>
      <c r="BBE34" s="27"/>
      <c r="BBF34" s="27"/>
      <c r="BBG34" s="27"/>
      <c r="BBH34" s="27"/>
      <c r="BBI34" s="27"/>
      <c r="BBJ34" s="27"/>
      <c r="BBK34" s="27"/>
      <c r="BBL34" s="27"/>
      <c r="BBM34" s="27"/>
      <c r="BBN34" s="27"/>
      <c r="BBO34" s="27"/>
      <c r="BBP34" s="27"/>
      <c r="BBQ34" s="27"/>
      <c r="BBR34" s="27"/>
      <c r="BBS34" s="27"/>
      <c r="BBT34" s="27"/>
      <c r="BBU34" s="27"/>
      <c r="BBV34" s="27"/>
      <c r="BBW34" s="27"/>
      <c r="BBX34" s="27"/>
      <c r="BBY34" s="27"/>
      <c r="BBZ34" s="27"/>
      <c r="BCA34" s="27"/>
      <c r="BCB34" s="27"/>
      <c r="BCC34" s="27"/>
      <c r="BCD34" s="27"/>
      <c r="BCE34" s="27"/>
      <c r="BCF34" s="27"/>
      <c r="BCG34" s="27"/>
      <c r="BCH34" s="27"/>
      <c r="BCI34" s="27"/>
      <c r="BCJ34" s="27"/>
      <c r="BCK34" s="27"/>
      <c r="BCL34" s="27"/>
      <c r="BCM34" s="27"/>
      <c r="BCN34" s="27"/>
      <c r="BCO34" s="27"/>
      <c r="BCP34" s="27"/>
      <c r="BCQ34" s="27"/>
      <c r="BCR34" s="27"/>
      <c r="BCS34" s="27"/>
      <c r="BCT34" s="27"/>
      <c r="BCU34" s="27"/>
      <c r="BCV34" s="27"/>
      <c r="BCW34" s="27"/>
      <c r="BCX34" s="27"/>
      <c r="BCY34" s="27"/>
      <c r="BCZ34" s="27"/>
      <c r="BDA34" s="27"/>
      <c r="BDB34" s="27"/>
      <c r="BDC34" s="27"/>
      <c r="BDD34" s="27"/>
      <c r="BDE34" s="27"/>
      <c r="BDF34" s="27"/>
      <c r="BDG34" s="27"/>
      <c r="BDH34" s="27"/>
      <c r="BDI34" s="27"/>
      <c r="BDJ34" s="27"/>
      <c r="BDK34" s="27"/>
      <c r="BDL34" s="27"/>
      <c r="BDM34" s="27"/>
      <c r="BDN34" s="27"/>
      <c r="BDO34" s="27"/>
      <c r="BDP34" s="27"/>
      <c r="BDQ34" s="27"/>
      <c r="BDR34" s="27"/>
      <c r="BDS34" s="27"/>
      <c r="BDT34" s="27"/>
      <c r="BDU34" s="27"/>
      <c r="BDV34" s="27"/>
      <c r="BDW34" s="27"/>
      <c r="BDX34" s="27"/>
      <c r="BDY34" s="27"/>
      <c r="BDZ34" s="27"/>
      <c r="BEA34" s="27"/>
      <c r="BEB34" s="27"/>
      <c r="BEC34" s="27"/>
      <c r="BED34" s="27"/>
      <c r="BEE34" s="27"/>
      <c r="BEF34" s="27"/>
      <c r="BEG34" s="27"/>
      <c r="BEH34" s="27"/>
      <c r="BEI34" s="27"/>
      <c r="BEJ34" s="27"/>
      <c r="BEK34" s="27"/>
      <c r="BEL34" s="27"/>
      <c r="BEM34" s="27"/>
      <c r="BEN34" s="27"/>
      <c r="BEO34" s="27"/>
      <c r="BEP34" s="27"/>
      <c r="BEQ34" s="27"/>
      <c r="BER34" s="27"/>
      <c r="BES34" s="27"/>
      <c r="BET34" s="27"/>
      <c r="BEU34" s="27"/>
      <c r="BEV34" s="27"/>
      <c r="BEW34" s="27"/>
      <c r="BEX34" s="27"/>
      <c r="BEY34" s="27"/>
      <c r="BEZ34" s="27"/>
      <c r="BFA34" s="27"/>
      <c r="BFB34" s="27"/>
      <c r="BFC34" s="27"/>
      <c r="BFD34" s="27"/>
      <c r="BFE34" s="27"/>
      <c r="BFF34" s="27"/>
      <c r="BFG34" s="27"/>
      <c r="BFH34" s="27"/>
      <c r="BFI34" s="27"/>
      <c r="BFJ34" s="27"/>
      <c r="BFK34" s="27"/>
      <c r="BFL34" s="27"/>
      <c r="BFM34" s="27"/>
      <c r="BFN34" s="27"/>
      <c r="BFO34" s="27"/>
      <c r="BFP34" s="27"/>
      <c r="BFQ34" s="27"/>
      <c r="BFR34" s="27"/>
      <c r="BFS34" s="27"/>
      <c r="BFT34" s="27"/>
      <c r="BFU34" s="27"/>
      <c r="BFV34" s="27"/>
      <c r="BFW34" s="27"/>
      <c r="BFX34" s="27"/>
      <c r="BFY34" s="27"/>
      <c r="BFZ34" s="27"/>
      <c r="BGA34" s="27"/>
      <c r="BGB34" s="27"/>
      <c r="BGC34" s="27"/>
      <c r="BGD34" s="27"/>
      <c r="BGE34" s="27"/>
      <c r="BGF34" s="27"/>
      <c r="BGG34" s="27"/>
      <c r="BGH34" s="27"/>
      <c r="BGI34" s="27"/>
      <c r="BGJ34" s="27"/>
      <c r="BGK34" s="27"/>
      <c r="BGL34" s="27"/>
      <c r="BGM34" s="27"/>
      <c r="BGN34" s="27"/>
      <c r="BGO34" s="27"/>
      <c r="BGP34" s="27"/>
      <c r="BGQ34" s="27"/>
      <c r="BGR34" s="27"/>
      <c r="BGS34" s="27"/>
      <c r="BGT34" s="27"/>
      <c r="BGU34" s="27"/>
      <c r="BGV34" s="27"/>
      <c r="BGW34" s="27"/>
      <c r="BGX34" s="27"/>
      <c r="BGY34" s="27"/>
      <c r="BGZ34" s="27"/>
      <c r="BHA34" s="27"/>
      <c r="BHB34" s="27"/>
      <c r="BHC34" s="27"/>
      <c r="BHD34" s="27"/>
      <c r="BHE34" s="27"/>
      <c r="BHF34" s="27"/>
      <c r="BHG34" s="27"/>
      <c r="BHH34" s="27"/>
      <c r="BHI34" s="27"/>
      <c r="BHJ34" s="27"/>
      <c r="BHK34" s="27"/>
      <c r="BHL34" s="27"/>
      <c r="BHM34" s="27"/>
      <c r="BHN34" s="27"/>
      <c r="BHO34" s="27"/>
      <c r="BHP34" s="27"/>
      <c r="BHQ34" s="27"/>
      <c r="BHR34" s="27"/>
      <c r="BHS34" s="27"/>
      <c r="BHT34" s="27"/>
      <c r="BHU34" s="27"/>
      <c r="BHV34" s="27"/>
      <c r="BHW34" s="27"/>
      <c r="BHX34" s="27"/>
      <c r="BHY34" s="27"/>
      <c r="BHZ34" s="27"/>
      <c r="BIA34" s="27"/>
      <c r="BIB34" s="27"/>
      <c r="BIC34" s="27"/>
      <c r="BID34" s="27"/>
      <c r="BIE34" s="27"/>
      <c r="BIF34" s="27"/>
      <c r="BIG34" s="27"/>
      <c r="BIH34" s="27"/>
      <c r="BII34" s="27"/>
      <c r="BIJ34" s="27"/>
      <c r="BIK34" s="27"/>
      <c r="BIL34" s="27"/>
      <c r="BIM34" s="27"/>
      <c r="BIN34" s="27"/>
      <c r="BIO34" s="27"/>
      <c r="BIP34" s="27"/>
      <c r="BIQ34" s="27"/>
      <c r="BIR34" s="27"/>
      <c r="BIS34" s="27"/>
      <c r="BIT34" s="27"/>
      <c r="BIU34" s="27"/>
      <c r="BIV34" s="27"/>
      <c r="BIW34" s="27"/>
      <c r="BIX34" s="27"/>
      <c r="BIY34" s="27"/>
      <c r="BIZ34" s="27"/>
      <c r="BJA34" s="27"/>
      <c r="BJB34" s="27"/>
      <c r="BJC34" s="27"/>
      <c r="BJD34" s="27"/>
      <c r="BJE34" s="27"/>
      <c r="BJF34" s="27"/>
      <c r="BJG34" s="27"/>
      <c r="BJH34" s="27"/>
      <c r="BJI34" s="27"/>
      <c r="BJJ34" s="27"/>
      <c r="BJK34" s="27"/>
      <c r="BJL34" s="27"/>
      <c r="BJM34" s="27"/>
      <c r="BJN34" s="27"/>
      <c r="BJO34" s="27"/>
      <c r="BJP34" s="27"/>
      <c r="BJQ34" s="27"/>
      <c r="BJR34" s="27"/>
      <c r="BJS34" s="27"/>
      <c r="BJT34" s="27"/>
      <c r="BJU34" s="27"/>
      <c r="BJV34" s="27"/>
      <c r="BJW34" s="27"/>
      <c r="BJX34" s="27"/>
      <c r="BJY34" s="27"/>
      <c r="BJZ34" s="27"/>
      <c r="BKA34" s="27"/>
      <c r="BKB34" s="27"/>
      <c r="BKC34" s="27"/>
      <c r="BKD34" s="27"/>
      <c r="BKE34" s="27"/>
      <c r="BKF34" s="27"/>
      <c r="BKG34" s="27"/>
      <c r="BKH34" s="27"/>
      <c r="BKI34" s="27"/>
      <c r="BKJ34" s="27"/>
      <c r="BKK34" s="27"/>
      <c r="BKL34" s="27"/>
      <c r="BKM34" s="27"/>
      <c r="BKN34" s="27"/>
      <c r="BKO34" s="27"/>
      <c r="BKP34" s="27"/>
      <c r="BKQ34" s="27"/>
      <c r="BKR34" s="27"/>
      <c r="BKS34" s="27"/>
      <c r="BKT34" s="27"/>
      <c r="BKU34" s="27"/>
      <c r="BKV34" s="27"/>
      <c r="BKW34" s="27"/>
      <c r="BKX34" s="27"/>
      <c r="BKY34" s="27"/>
      <c r="BKZ34" s="27"/>
      <c r="BLA34" s="27"/>
      <c r="BLB34" s="27"/>
      <c r="BLC34" s="27"/>
      <c r="BLD34" s="27"/>
      <c r="BLE34" s="27"/>
      <c r="BLF34" s="27"/>
      <c r="BLG34" s="27"/>
      <c r="BLH34" s="27"/>
      <c r="BLI34" s="27"/>
      <c r="BLJ34" s="27"/>
      <c r="BLK34" s="27"/>
      <c r="BLL34" s="27"/>
      <c r="BLM34" s="27"/>
      <c r="BLN34" s="27"/>
      <c r="BLO34" s="27"/>
      <c r="BLP34" s="27"/>
      <c r="BLQ34" s="27"/>
      <c r="BLR34" s="27"/>
      <c r="BLS34" s="27"/>
      <c r="BLT34" s="27"/>
      <c r="BLU34" s="27"/>
      <c r="BLV34" s="27"/>
      <c r="BLW34" s="27"/>
      <c r="BLX34" s="27"/>
      <c r="BLY34" s="27"/>
      <c r="BLZ34" s="27"/>
      <c r="BMA34" s="27"/>
      <c r="BMB34" s="27"/>
      <c r="BMC34" s="27"/>
      <c r="BMD34" s="27"/>
      <c r="BME34" s="27"/>
      <c r="BMF34" s="27"/>
      <c r="BMG34" s="27"/>
      <c r="BMH34" s="27"/>
      <c r="BMI34" s="27"/>
      <c r="BMJ34" s="27"/>
      <c r="BMK34" s="27"/>
      <c r="BML34" s="27"/>
      <c r="BMM34" s="27"/>
      <c r="BMN34" s="27"/>
      <c r="BMO34" s="27"/>
      <c r="BMP34" s="27"/>
      <c r="BMQ34" s="27"/>
      <c r="BMR34" s="27"/>
      <c r="BMS34" s="27"/>
      <c r="BMT34" s="27"/>
      <c r="BMU34" s="27"/>
      <c r="BMV34" s="27"/>
      <c r="BMW34" s="27"/>
      <c r="BMX34" s="27"/>
      <c r="BMY34" s="27"/>
      <c r="BMZ34" s="27"/>
      <c r="BNA34" s="27"/>
      <c r="BNB34" s="27"/>
      <c r="BNC34" s="27"/>
      <c r="BND34" s="27"/>
      <c r="BNE34" s="27"/>
      <c r="BNF34" s="27"/>
      <c r="BNG34" s="27"/>
      <c r="BNH34" s="27"/>
      <c r="BNI34" s="27"/>
      <c r="BNJ34" s="27"/>
      <c r="BNK34" s="27"/>
      <c r="BNL34" s="27"/>
      <c r="BNM34" s="27"/>
      <c r="BNN34" s="27"/>
      <c r="BNO34" s="27"/>
      <c r="BNP34" s="27"/>
      <c r="BNQ34" s="27"/>
      <c r="BNR34" s="27"/>
      <c r="BNS34" s="27"/>
      <c r="BNT34" s="27"/>
      <c r="BNU34" s="27"/>
      <c r="BNV34" s="27"/>
      <c r="BNW34" s="27"/>
      <c r="BNX34" s="27"/>
      <c r="BNY34" s="27"/>
      <c r="BNZ34" s="27"/>
      <c r="BOA34" s="27"/>
      <c r="BOB34" s="27"/>
      <c r="BOC34" s="27"/>
      <c r="BOD34" s="27"/>
      <c r="BOE34" s="27"/>
      <c r="BOF34" s="27"/>
      <c r="BOG34" s="27"/>
      <c r="BOH34" s="27"/>
      <c r="BOI34" s="27"/>
      <c r="BOJ34" s="27"/>
      <c r="BOK34" s="27"/>
      <c r="BOL34" s="27"/>
      <c r="BOM34" s="27"/>
      <c r="BON34" s="27"/>
      <c r="BOO34" s="27"/>
      <c r="BOP34" s="27"/>
      <c r="BOQ34" s="27"/>
      <c r="BOR34" s="27"/>
      <c r="BOS34" s="27"/>
      <c r="BOT34" s="27"/>
      <c r="BOU34" s="27"/>
      <c r="BOV34" s="27"/>
      <c r="BOW34" s="27"/>
      <c r="BOX34" s="27"/>
      <c r="BOY34" s="27"/>
      <c r="BOZ34" s="27"/>
      <c r="BPA34" s="27"/>
      <c r="BPB34" s="27"/>
      <c r="BPC34" s="27"/>
      <c r="BPD34" s="27"/>
      <c r="BPE34" s="27"/>
      <c r="BPF34" s="27"/>
      <c r="BPG34" s="27"/>
      <c r="BPH34" s="27"/>
      <c r="BPI34" s="27"/>
      <c r="BPJ34" s="27"/>
      <c r="BPK34" s="27"/>
      <c r="BPL34" s="27"/>
      <c r="BPM34" s="27"/>
      <c r="BPN34" s="27"/>
      <c r="BPO34" s="27"/>
      <c r="BPP34" s="27"/>
      <c r="BPQ34" s="27"/>
      <c r="BPR34" s="27"/>
      <c r="BPS34" s="27"/>
      <c r="BPT34" s="27"/>
      <c r="BPU34" s="27"/>
      <c r="BPV34" s="27"/>
      <c r="BPW34" s="27"/>
      <c r="BPX34" s="27"/>
      <c r="BPY34" s="27"/>
      <c r="BPZ34" s="27"/>
      <c r="BQA34" s="27"/>
      <c r="BQB34" s="27"/>
      <c r="BQC34" s="27"/>
      <c r="BQD34" s="27"/>
      <c r="BQE34" s="27"/>
      <c r="BQF34" s="27"/>
      <c r="BQG34" s="27"/>
      <c r="BQH34" s="27"/>
      <c r="BQI34" s="27"/>
      <c r="BQJ34" s="27"/>
      <c r="BQK34" s="27"/>
      <c r="BQL34" s="27"/>
      <c r="BQM34" s="27"/>
      <c r="BQN34" s="27"/>
      <c r="BQO34" s="27"/>
      <c r="BQP34" s="27"/>
      <c r="BQQ34" s="27"/>
      <c r="BQR34" s="27"/>
      <c r="BQS34" s="27"/>
      <c r="BQT34" s="27"/>
      <c r="BQU34" s="27"/>
      <c r="BQV34" s="27"/>
      <c r="BQW34" s="27"/>
      <c r="BQX34" s="27"/>
      <c r="BQY34" s="27"/>
      <c r="BQZ34" s="27"/>
      <c r="BRA34" s="27"/>
      <c r="BRB34" s="27"/>
      <c r="BRC34" s="27"/>
      <c r="BRD34" s="27"/>
      <c r="BRE34" s="27"/>
      <c r="BRF34" s="27"/>
      <c r="BRG34" s="27"/>
      <c r="BRH34" s="27"/>
      <c r="BRI34" s="27"/>
      <c r="BRJ34" s="27"/>
      <c r="BRK34" s="27"/>
      <c r="BRL34" s="27"/>
      <c r="BRM34" s="27"/>
      <c r="BRN34" s="27"/>
      <c r="BRO34" s="27"/>
      <c r="BRP34" s="27"/>
      <c r="BRQ34" s="27"/>
      <c r="BRR34" s="27"/>
      <c r="BRS34" s="27"/>
      <c r="BRT34" s="27"/>
      <c r="BRU34" s="27"/>
      <c r="BRV34" s="27"/>
      <c r="BRW34" s="27"/>
      <c r="BRX34" s="27"/>
      <c r="BRY34" s="27"/>
      <c r="BRZ34" s="27"/>
      <c r="BSA34" s="27"/>
      <c r="BSB34" s="27"/>
      <c r="BSC34" s="27"/>
      <c r="BSD34" s="27"/>
      <c r="BSE34" s="27"/>
      <c r="BSF34" s="27"/>
      <c r="BSG34" s="27"/>
      <c r="BSH34" s="27"/>
      <c r="BSI34" s="27"/>
      <c r="BSJ34" s="27"/>
      <c r="BSK34" s="27"/>
      <c r="BSL34" s="27"/>
      <c r="BSM34" s="27"/>
      <c r="BSN34" s="27"/>
      <c r="BSO34" s="27"/>
      <c r="BSP34" s="27"/>
      <c r="BSQ34" s="27"/>
      <c r="BSR34" s="27"/>
      <c r="BSS34" s="27"/>
      <c r="BST34" s="27"/>
      <c r="BSU34" s="27"/>
      <c r="BSV34" s="27"/>
      <c r="BSW34" s="27"/>
      <c r="BSX34" s="27"/>
      <c r="BSY34" s="27"/>
      <c r="BSZ34" s="27"/>
      <c r="BTA34" s="27"/>
      <c r="BTB34" s="27"/>
      <c r="BTC34" s="27"/>
      <c r="BTD34" s="27"/>
      <c r="BTE34" s="27"/>
      <c r="BTF34" s="27"/>
      <c r="BTG34" s="27"/>
      <c r="BTH34" s="27"/>
      <c r="BTI34" s="27"/>
      <c r="BTJ34" s="27"/>
      <c r="BTK34" s="27"/>
      <c r="BTL34" s="27"/>
      <c r="BTM34" s="27"/>
      <c r="BTN34" s="27"/>
      <c r="BTO34" s="27"/>
      <c r="BTP34" s="27"/>
      <c r="BTQ34" s="27"/>
      <c r="BTR34" s="27"/>
      <c r="BTS34" s="27"/>
      <c r="BTT34" s="27"/>
      <c r="BTU34" s="27"/>
      <c r="BTV34" s="27"/>
      <c r="BTW34" s="27"/>
      <c r="BTX34" s="27"/>
      <c r="BTY34" s="27"/>
      <c r="BTZ34" s="27"/>
      <c r="BUA34" s="27"/>
      <c r="BUB34" s="27"/>
      <c r="BUC34" s="27"/>
      <c r="BUD34" s="27"/>
      <c r="BUE34" s="27"/>
      <c r="BUF34" s="27"/>
      <c r="BUG34" s="27"/>
      <c r="BUH34" s="27"/>
      <c r="BUI34" s="27"/>
      <c r="BUJ34" s="27"/>
      <c r="BUK34" s="27"/>
      <c r="BUL34" s="27"/>
      <c r="BUM34" s="27"/>
      <c r="BUN34" s="27"/>
      <c r="BUO34" s="27"/>
      <c r="BUP34" s="27"/>
      <c r="BUQ34" s="27"/>
      <c r="BUR34" s="27"/>
      <c r="BUS34" s="27"/>
      <c r="BUT34" s="27"/>
      <c r="BUU34" s="27"/>
      <c r="BUV34" s="27"/>
      <c r="BUW34" s="27"/>
      <c r="BUX34" s="27"/>
      <c r="BUY34" s="27"/>
      <c r="BUZ34" s="27"/>
      <c r="BVA34" s="27"/>
      <c r="BVB34" s="27"/>
      <c r="BVC34" s="27"/>
      <c r="BVD34" s="27"/>
      <c r="BVE34" s="27"/>
      <c r="BVF34" s="27"/>
      <c r="BVG34" s="27"/>
      <c r="BVH34" s="27"/>
      <c r="BVI34" s="27"/>
      <c r="BVJ34" s="27"/>
      <c r="BVK34" s="27"/>
      <c r="BVL34" s="27"/>
      <c r="BVM34" s="27"/>
      <c r="BVN34" s="27"/>
      <c r="BVO34" s="27"/>
      <c r="BVP34" s="27"/>
      <c r="BVQ34" s="27"/>
      <c r="BVR34" s="27"/>
      <c r="BVS34" s="27"/>
      <c r="BVT34" s="27"/>
      <c r="BVU34" s="27"/>
      <c r="BVV34" s="27"/>
      <c r="BVW34" s="27"/>
      <c r="BVX34" s="27"/>
      <c r="BVY34" s="27"/>
      <c r="BVZ34" s="27"/>
      <c r="BWA34" s="27"/>
      <c r="BWB34" s="27"/>
      <c r="BWC34" s="27"/>
      <c r="BWD34" s="27"/>
      <c r="BWE34" s="27"/>
      <c r="BWF34" s="27"/>
      <c r="BWG34" s="27"/>
      <c r="BWH34" s="27"/>
      <c r="BWI34" s="27"/>
      <c r="BWJ34" s="27"/>
      <c r="BWK34" s="27"/>
      <c r="BWL34" s="27"/>
      <c r="BWM34" s="27"/>
      <c r="BWN34" s="27"/>
      <c r="BWO34" s="27"/>
      <c r="BWP34" s="27"/>
      <c r="BWQ34" s="27"/>
      <c r="BWR34" s="27"/>
      <c r="BWS34" s="27"/>
      <c r="BWT34" s="27"/>
      <c r="BWU34" s="27"/>
      <c r="BWV34" s="27"/>
      <c r="BWW34" s="27"/>
      <c r="BWX34" s="27"/>
      <c r="BWY34" s="27"/>
      <c r="BWZ34" s="27"/>
      <c r="BXA34" s="27"/>
      <c r="BXB34" s="27"/>
      <c r="BXC34" s="27"/>
      <c r="BXD34" s="27"/>
      <c r="BXE34" s="27"/>
      <c r="BXF34" s="27"/>
      <c r="BXG34" s="27"/>
      <c r="BXH34" s="27"/>
      <c r="BXI34" s="27"/>
      <c r="BXJ34" s="27"/>
      <c r="BXK34" s="27"/>
      <c r="BXL34" s="27"/>
      <c r="BXM34" s="27"/>
      <c r="BXN34" s="27"/>
      <c r="BXO34" s="27"/>
      <c r="BXP34" s="27"/>
      <c r="BXQ34" s="27"/>
      <c r="BXR34" s="27"/>
      <c r="BXS34" s="27"/>
      <c r="BXT34" s="27"/>
      <c r="BXU34" s="27"/>
      <c r="BXV34" s="27"/>
      <c r="BXW34" s="27"/>
      <c r="BXX34" s="27"/>
      <c r="BXY34" s="27"/>
      <c r="BXZ34" s="27"/>
      <c r="BYA34" s="27"/>
      <c r="BYB34" s="27"/>
      <c r="BYC34" s="27"/>
      <c r="BYD34" s="27"/>
      <c r="BYE34" s="27"/>
      <c r="BYF34" s="27"/>
      <c r="BYG34" s="27"/>
      <c r="BYH34" s="27"/>
      <c r="BYI34" s="27"/>
      <c r="BYJ34" s="27"/>
      <c r="BYK34" s="27"/>
      <c r="BYL34" s="27"/>
      <c r="BYM34" s="27"/>
      <c r="BYN34" s="27"/>
      <c r="BYO34" s="27"/>
      <c r="BYP34" s="27"/>
      <c r="BYQ34" s="27"/>
      <c r="BYR34" s="27"/>
      <c r="BYS34" s="27"/>
      <c r="BYT34" s="27"/>
      <c r="BYU34" s="27"/>
      <c r="BYV34" s="27"/>
      <c r="BYW34" s="27"/>
      <c r="BYX34" s="27"/>
      <c r="BYY34" s="27"/>
      <c r="BYZ34" s="27"/>
      <c r="BZA34" s="27"/>
      <c r="BZB34" s="27"/>
      <c r="BZC34" s="27"/>
      <c r="BZD34" s="27"/>
      <c r="BZE34" s="27"/>
      <c r="BZF34" s="27"/>
      <c r="BZG34" s="27"/>
      <c r="BZH34" s="27"/>
      <c r="BZI34" s="27"/>
      <c r="BZJ34" s="27"/>
      <c r="BZK34" s="27"/>
      <c r="BZL34" s="27"/>
      <c r="BZM34" s="27"/>
      <c r="BZN34" s="27"/>
      <c r="BZO34" s="27"/>
      <c r="BZP34" s="27"/>
      <c r="BZQ34" s="27"/>
      <c r="BZR34" s="27"/>
      <c r="BZS34" s="27"/>
      <c r="BZT34" s="27"/>
      <c r="BZU34" s="27"/>
      <c r="BZV34" s="27"/>
      <c r="BZW34" s="27"/>
      <c r="BZX34" s="27"/>
      <c r="BZY34" s="27"/>
      <c r="BZZ34" s="27"/>
      <c r="CAA34" s="27"/>
      <c r="CAB34" s="27"/>
      <c r="CAC34" s="27"/>
      <c r="CAD34" s="27"/>
      <c r="CAE34" s="27"/>
      <c r="CAF34" s="27"/>
      <c r="CAG34" s="27"/>
      <c r="CAH34" s="27"/>
      <c r="CAI34" s="27"/>
      <c r="CAJ34" s="27"/>
      <c r="CAK34" s="27"/>
      <c r="CAL34" s="27"/>
      <c r="CAM34" s="27"/>
      <c r="CAN34" s="27"/>
      <c r="CAO34" s="27"/>
      <c r="CAP34" s="27"/>
      <c r="CAQ34" s="27"/>
      <c r="CAR34" s="27"/>
      <c r="CAS34" s="27"/>
      <c r="CAT34" s="27"/>
      <c r="CAU34" s="27"/>
      <c r="CAV34" s="27"/>
      <c r="CAW34" s="27"/>
      <c r="CAX34" s="27"/>
      <c r="CAY34" s="27"/>
      <c r="CAZ34" s="27"/>
      <c r="CBA34" s="27"/>
      <c r="CBB34" s="27"/>
      <c r="CBC34" s="27"/>
      <c r="CBD34" s="27"/>
      <c r="CBE34" s="27"/>
      <c r="CBF34" s="27"/>
      <c r="CBG34" s="27"/>
      <c r="CBH34" s="27"/>
      <c r="CBI34" s="27"/>
      <c r="CBJ34" s="27"/>
      <c r="CBK34" s="27"/>
      <c r="CBL34" s="27"/>
      <c r="CBM34" s="27"/>
      <c r="CBN34" s="27"/>
      <c r="CBO34" s="27"/>
      <c r="CBP34" s="27"/>
      <c r="CBQ34" s="27"/>
      <c r="CBR34" s="27"/>
      <c r="CBS34" s="27"/>
      <c r="CBT34" s="27"/>
      <c r="CBU34" s="27"/>
      <c r="CBV34" s="27"/>
      <c r="CBW34" s="27"/>
      <c r="CBX34" s="27"/>
      <c r="CBY34" s="27"/>
      <c r="CBZ34" s="27"/>
      <c r="CCA34" s="27"/>
      <c r="CCB34" s="27"/>
      <c r="CCC34" s="27"/>
      <c r="CCD34" s="27"/>
      <c r="CCE34" s="27"/>
      <c r="CCF34" s="27"/>
      <c r="CCG34" s="27"/>
      <c r="CCH34" s="27"/>
      <c r="CCI34" s="27"/>
      <c r="CCJ34" s="27"/>
      <c r="CCK34" s="27"/>
      <c r="CCL34" s="27"/>
      <c r="CCM34" s="27"/>
      <c r="CCN34" s="27"/>
      <c r="CCO34" s="27"/>
      <c r="CCP34" s="27"/>
      <c r="CCQ34" s="27"/>
      <c r="CCR34" s="27"/>
      <c r="CCS34" s="27"/>
      <c r="CCT34" s="27"/>
      <c r="CCU34" s="27"/>
      <c r="CCV34" s="27"/>
      <c r="CCW34" s="27"/>
      <c r="CCX34" s="27"/>
      <c r="CCY34" s="27"/>
      <c r="CCZ34" s="27"/>
      <c r="CDA34" s="27"/>
      <c r="CDB34" s="27"/>
      <c r="CDC34" s="27"/>
      <c r="CDD34" s="27"/>
      <c r="CDE34" s="27"/>
      <c r="CDF34" s="27"/>
      <c r="CDG34" s="27"/>
      <c r="CDH34" s="27"/>
      <c r="CDI34" s="27"/>
      <c r="CDJ34" s="27"/>
      <c r="CDK34" s="27"/>
      <c r="CDL34" s="27"/>
      <c r="CDM34" s="27"/>
      <c r="CDN34" s="27"/>
      <c r="CDO34" s="27"/>
      <c r="CDP34" s="27"/>
      <c r="CDQ34" s="27"/>
      <c r="CDR34" s="27"/>
      <c r="CDS34" s="27"/>
      <c r="CDT34" s="27"/>
      <c r="CDU34" s="27"/>
      <c r="CDV34" s="27"/>
      <c r="CDW34" s="27"/>
      <c r="CDX34" s="27"/>
      <c r="CDY34" s="27"/>
      <c r="CDZ34" s="27"/>
      <c r="CEA34" s="27"/>
      <c r="CEB34" s="27"/>
      <c r="CEC34" s="27"/>
      <c r="CED34" s="27"/>
      <c r="CEE34" s="27"/>
      <c r="CEF34" s="27"/>
      <c r="CEG34" s="27"/>
      <c r="CEH34" s="27"/>
      <c r="CEI34" s="27"/>
      <c r="CEJ34" s="27"/>
      <c r="CEK34" s="27"/>
      <c r="CEL34" s="27"/>
      <c r="CEM34" s="27"/>
      <c r="CEN34" s="27"/>
      <c r="CEO34" s="27"/>
      <c r="CEP34" s="27"/>
      <c r="CEQ34" s="27"/>
      <c r="CER34" s="27"/>
      <c r="CES34" s="27"/>
      <c r="CET34" s="27"/>
      <c r="CEU34" s="27"/>
      <c r="CEV34" s="27"/>
      <c r="CEW34" s="27"/>
      <c r="CEX34" s="27"/>
      <c r="CEY34" s="27"/>
      <c r="CEZ34" s="27"/>
      <c r="CFA34" s="27"/>
      <c r="CFB34" s="27"/>
      <c r="CFC34" s="27"/>
      <c r="CFD34" s="27"/>
      <c r="CFE34" s="27"/>
      <c r="CFF34" s="27"/>
      <c r="CFG34" s="27"/>
      <c r="CFH34" s="27"/>
      <c r="CFI34" s="27"/>
      <c r="CFJ34" s="27"/>
      <c r="CFK34" s="27"/>
      <c r="CFL34" s="27"/>
      <c r="CFM34" s="27"/>
      <c r="CFN34" s="27"/>
      <c r="CFO34" s="27"/>
      <c r="CFP34" s="27"/>
      <c r="CFQ34" s="27"/>
      <c r="CFR34" s="27"/>
      <c r="CFS34" s="27"/>
      <c r="CFT34" s="27"/>
      <c r="CFU34" s="27"/>
      <c r="CFV34" s="27"/>
      <c r="CFW34" s="27"/>
      <c r="CFX34" s="27"/>
      <c r="CFY34" s="27"/>
      <c r="CFZ34" s="27"/>
      <c r="CGA34" s="27"/>
      <c r="CGB34" s="27"/>
      <c r="CGC34" s="27"/>
      <c r="CGD34" s="27"/>
      <c r="CGE34" s="27"/>
      <c r="CGF34" s="27"/>
      <c r="CGG34" s="27"/>
      <c r="CGH34" s="27"/>
      <c r="CGI34" s="27"/>
      <c r="CGJ34" s="27"/>
      <c r="CGK34" s="27"/>
      <c r="CGL34" s="27"/>
      <c r="CGM34" s="27"/>
      <c r="CGN34" s="27"/>
      <c r="CGO34" s="27"/>
      <c r="CGP34" s="27"/>
      <c r="CGQ34" s="27"/>
      <c r="CGR34" s="27"/>
      <c r="CGS34" s="27"/>
      <c r="CGT34" s="27"/>
      <c r="CGU34" s="27"/>
      <c r="CGV34" s="27"/>
      <c r="CGW34" s="27"/>
      <c r="CGX34" s="27"/>
      <c r="CGY34" s="27"/>
      <c r="CGZ34" s="27"/>
      <c r="CHA34" s="27"/>
      <c r="CHB34" s="27"/>
      <c r="CHC34" s="27"/>
      <c r="CHD34" s="27"/>
      <c r="CHE34" s="27"/>
      <c r="CHF34" s="27"/>
      <c r="CHG34" s="27"/>
      <c r="CHH34" s="27"/>
      <c r="CHI34" s="27"/>
      <c r="CHJ34" s="27"/>
      <c r="CHK34" s="27"/>
      <c r="CHL34" s="27"/>
      <c r="CHM34" s="27"/>
      <c r="CHN34" s="27"/>
      <c r="CHO34" s="27"/>
      <c r="CHP34" s="27"/>
      <c r="CHQ34" s="27"/>
      <c r="CHR34" s="27"/>
      <c r="CHS34" s="27"/>
      <c r="CHT34" s="27"/>
      <c r="CHU34" s="27"/>
      <c r="CHV34" s="27"/>
      <c r="CHW34" s="27"/>
      <c r="CHX34" s="27"/>
      <c r="CHY34" s="27"/>
      <c r="CHZ34" s="27"/>
      <c r="CIA34" s="27"/>
      <c r="CIB34" s="27"/>
      <c r="CIC34" s="27"/>
      <c r="CID34" s="27"/>
      <c r="CIE34" s="27"/>
      <c r="CIF34" s="27"/>
      <c r="CIG34" s="27"/>
      <c r="CIH34" s="27"/>
      <c r="CII34" s="27"/>
      <c r="CIJ34" s="27"/>
      <c r="CIK34" s="27"/>
      <c r="CIL34" s="27"/>
      <c r="CIM34" s="27"/>
      <c r="CIN34" s="27"/>
      <c r="CIO34" s="27"/>
      <c r="CIP34" s="27"/>
      <c r="CIQ34" s="27"/>
      <c r="CIR34" s="27"/>
      <c r="CIS34" s="27"/>
      <c r="CIT34" s="27"/>
      <c r="CIU34" s="27"/>
      <c r="CIV34" s="27"/>
      <c r="CIW34" s="27"/>
      <c r="CIX34" s="27"/>
      <c r="CIY34" s="27"/>
      <c r="CIZ34" s="27"/>
      <c r="CJA34" s="27"/>
      <c r="CJB34" s="27"/>
      <c r="CJC34" s="27"/>
      <c r="CJD34" s="27"/>
      <c r="CJE34" s="27"/>
      <c r="CJF34" s="27"/>
      <c r="CJG34" s="27"/>
      <c r="CJH34" s="27"/>
      <c r="CJI34" s="27"/>
      <c r="CJJ34" s="27"/>
      <c r="CJK34" s="27"/>
      <c r="CJL34" s="27"/>
      <c r="CJM34" s="27"/>
      <c r="CJN34" s="27"/>
      <c r="CJO34" s="27"/>
      <c r="CJP34" s="27"/>
      <c r="CJQ34" s="27"/>
      <c r="CJR34" s="27"/>
      <c r="CJS34" s="27"/>
      <c r="CJT34" s="27"/>
      <c r="CJU34" s="27"/>
      <c r="CJV34" s="27"/>
      <c r="CJW34" s="27"/>
      <c r="CJX34" s="27"/>
      <c r="CJY34" s="27"/>
      <c r="CJZ34" s="27"/>
      <c r="CKA34" s="27"/>
      <c r="CKB34" s="27"/>
      <c r="CKC34" s="27"/>
      <c r="CKD34" s="27"/>
      <c r="CKE34" s="27"/>
      <c r="CKF34" s="27"/>
      <c r="CKG34" s="27"/>
      <c r="CKH34" s="27"/>
      <c r="CKI34" s="27"/>
      <c r="CKJ34" s="27"/>
      <c r="CKK34" s="27"/>
      <c r="CKL34" s="27"/>
      <c r="CKM34" s="27"/>
      <c r="CKN34" s="27"/>
      <c r="CKO34" s="27"/>
      <c r="CKP34" s="27"/>
      <c r="CKQ34" s="27"/>
      <c r="CKR34" s="27"/>
      <c r="CKS34" s="27"/>
      <c r="CKT34" s="27"/>
      <c r="CKU34" s="27"/>
      <c r="CKV34" s="27"/>
      <c r="CKW34" s="27"/>
      <c r="CKX34" s="27"/>
      <c r="CKY34" s="27"/>
      <c r="CKZ34" s="27"/>
      <c r="CLA34" s="27"/>
      <c r="CLB34" s="27"/>
      <c r="CLC34" s="27"/>
      <c r="CLD34" s="27"/>
      <c r="CLE34" s="27"/>
      <c r="CLF34" s="27"/>
      <c r="CLG34" s="27"/>
      <c r="CLH34" s="27"/>
      <c r="CLI34" s="27"/>
      <c r="CLJ34" s="27"/>
      <c r="CLK34" s="27"/>
      <c r="CLL34" s="27"/>
      <c r="CLM34" s="27"/>
      <c r="CLN34" s="27"/>
      <c r="CLO34" s="27"/>
      <c r="CLP34" s="27"/>
      <c r="CLQ34" s="27"/>
      <c r="CLR34" s="27"/>
      <c r="CLS34" s="27"/>
      <c r="CLT34" s="27"/>
      <c r="CLU34" s="27"/>
      <c r="CLV34" s="27"/>
      <c r="CLW34" s="27"/>
      <c r="CLX34" s="27"/>
      <c r="CLY34" s="27"/>
      <c r="CLZ34" s="27"/>
      <c r="CMA34" s="27"/>
      <c r="CMB34" s="27"/>
      <c r="CMC34" s="27"/>
      <c r="CMD34" s="27"/>
      <c r="CME34" s="27"/>
      <c r="CMF34" s="27"/>
      <c r="CMG34" s="27"/>
      <c r="CMH34" s="27"/>
      <c r="CMI34" s="27"/>
      <c r="CMJ34" s="27"/>
      <c r="CMK34" s="27"/>
      <c r="CML34" s="27"/>
      <c r="CMM34" s="27"/>
      <c r="CMN34" s="27"/>
      <c r="CMO34" s="27"/>
      <c r="CMP34" s="27"/>
      <c r="CMQ34" s="27"/>
      <c r="CMR34" s="27"/>
      <c r="CMS34" s="27"/>
      <c r="CMT34" s="27"/>
      <c r="CMU34" s="27"/>
      <c r="CMV34" s="27"/>
      <c r="CMW34" s="27"/>
      <c r="CMX34" s="27"/>
      <c r="CMY34" s="27"/>
      <c r="CMZ34" s="27"/>
      <c r="CNA34" s="27"/>
      <c r="CNB34" s="27"/>
      <c r="CNC34" s="27"/>
      <c r="CND34" s="27"/>
      <c r="CNE34" s="27"/>
      <c r="CNF34" s="27"/>
      <c r="CNG34" s="27"/>
      <c r="CNH34" s="27"/>
      <c r="CNI34" s="27"/>
      <c r="CNJ34" s="27"/>
      <c r="CNK34" s="27"/>
      <c r="CNL34" s="27"/>
      <c r="CNM34" s="27"/>
      <c r="CNN34" s="27"/>
      <c r="CNO34" s="27"/>
      <c r="CNP34" s="27"/>
      <c r="CNQ34" s="27"/>
      <c r="CNR34" s="27"/>
      <c r="CNS34" s="27"/>
      <c r="CNT34" s="27"/>
      <c r="CNU34" s="27"/>
      <c r="CNV34" s="27"/>
      <c r="CNW34" s="27"/>
      <c r="CNX34" s="27"/>
      <c r="CNY34" s="27"/>
      <c r="CNZ34" s="27"/>
      <c r="COA34" s="27"/>
      <c r="COB34" s="27"/>
      <c r="COC34" s="27"/>
      <c r="COD34" s="27"/>
      <c r="COE34" s="27"/>
      <c r="COF34" s="27"/>
      <c r="COG34" s="27"/>
      <c r="COH34" s="27"/>
      <c r="COI34" s="27"/>
      <c r="COJ34" s="27"/>
      <c r="COK34" s="27"/>
      <c r="COL34" s="27"/>
      <c r="COM34" s="27"/>
      <c r="CON34" s="27"/>
      <c r="COO34" s="27"/>
      <c r="COP34" s="27"/>
      <c r="COQ34" s="27"/>
      <c r="COR34" s="27"/>
      <c r="COS34" s="27"/>
      <c r="COT34" s="27"/>
      <c r="COU34" s="27"/>
      <c r="COV34" s="27"/>
      <c r="COW34" s="27"/>
      <c r="COX34" s="27"/>
      <c r="COY34" s="27"/>
      <c r="COZ34" s="27"/>
      <c r="CPA34" s="27"/>
      <c r="CPB34" s="27"/>
      <c r="CPC34" s="27"/>
      <c r="CPD34" s="27"/>
      <c r="CPE34" s="27"/>
      <c r="CPF34" s="27"/>
      <c r="CPG34" s="27"/>
      <c r="CPH34" s="27"/>
      <c r="CPI34" s="27"/>
      <c r="CPJ34" s="27"/>
      <c r="CPK34" s="27"/>
      <c r="CPL34" s="27"/>
      <c r="CPM34" s="27"/>
      <c r="CPN34" s="27"/>
      <c r="CPO34" s="27"/>
      <c r="CPP34" s="27"/>
      <c r="CPQ34" s="27"/>
      <c r="CPR34" s="27"/>
      <c r="CPS34" s="27"/>
      <c r="CPT34" s="27"/>
      <c r="CPU34" s="27"/>
      <c r="CPV34" s="27"/>
      <c r="CPW34" s="27"/>
      <c r="CPX34" s="27"/>
      <c r="CPY34" s="27"/>
      <c r="CPZ34" s="27"/>
      <c r="CQA34" s="27"/>
      <c r="CQB34" s="27"/>
      <c r="CQC34" s="27"/>
      <c r="CQD34" s="27"/>
      <c r="CQE34" s="27"/>
      <c r="CQF34" s="27"/>
      <c r="CQG34" s="27"/>
      <c r="CQH34" s="27"/>
      <c r="CQI34" s="27"/>
      <c r="CQJ34" s="27"/>
      <c r="CQK34" s="27"/>
      <c r="CQL34" s="27"/>
      <c r="CQM34" s="27"/>
      <c r="CQN34" s="27"/>
      <c r="CQO34" s="27"/>
      <c r="CQP34" s="27"/>
      <c r="CQQ34" s="27"/>
      <c r="CQR34" s="27"/>
      <c r="CQS34" s="27"/>
      <c r="CQT34" s="27"/>
      <c r="CQU34" s="27"/>
      <c r="CQV34" s="27"/>
      <c r="CQW34" s="27"/>
      <c r="CQX34" s="27"/>
      <c r="CQY34" s="27"/>
      <c r="CQZ34" s="27"/>
      <c r="CRA34" s="27"/>
      <c r="CRB34" s="27"/>
      <c r="CRC34" s="27"/>
      <c r="CRD34" s="27"/>
      <c r="CRE34" s="27"/>
      <c r="CRF34" s="27"/>
      <c r="CRG34" s="27"/>
      <c r="CRH34" s="27"/>
      <c r="CRI34" s="27"/>
      <c r="CRJ34" s="27"/>
      <c r="CRK34" s="27"/>
      <c r="CRL34" s="27"/>
      <c r="CRM34" s="27"/>
      <c r="CRN34" s="27"/>
      <c r="CRO34" s="27"/>
      <c r="CRP34" s="27"/>
      <c r="CRQ34" s="27"/>
      <c r="CRR34" s="27"/>
      <c r="CRS34" s="27"/>
      <c r="CRT34" s="27"/>
      <c r="CRU34" s="27"/>
      <c r="CRV34" s="27"/>
      <c r="CRW34" s="27"/>
      <c r="CRX34" s="27"/>
      <c r="CRY34" s="27"/>
      <c r="CRZ34" s="27"/>
      <c r="CSA34" s="27"/>
      <c r="CSB34" s="27"/>
      <c r="CSC34" s="27"/>
      <c r="CSD34" s="27"/>
      <c r="CSE34" s="27"/>
      <c r="CSF34" s="27"/>
      <c r="CSG34" s="27"/>
      <c r="CSH34" s="27"/>
      <c r="CSI34" s="27"/>
      <c r="CSJ34" s="27"/>
      <c r="CSK34" s="27"/>
      <c r="CSL34" s="27"/>
      <c r="CSM34" s="27"/>
      <c r="CSN34" s="27"/>
      <c r="CSO34" s="27"/>
      <c r="CSP34" s="27"/>
      <c r="CSQ34" s="27"/>
      <c r="CSR34" s="27"/>
      <c r="CSS34" s="27"/>
      <c r="CST34" s="27"/>
      <c r="CSU34" s="27"/>
      <c r="CSV34" s="27"/>
      <c r="CSW34" s="27"/>
      <c r="CSX34" s="27"/>
      <c r="CSY34" s="27"/>
      <c r="CSZ34" s="27"/>
      <c r="CTA34" s="27"/>
      <c r="CTB34" s="27"/>
      <c r="CTC34" s="27"/>
      <c r="CTD34" s="27"/>
      <c r="CTE34" s="27"/>
      <c r="CTF34" s="27"/>
      <c r="CTG34" s="27"/>
      <c r="CTH34" s="27"/>
      <c r="CTI34" s="27"/>
      <c r="CTJ34" s="27"/>
      <c r="CTK34" s="27"/>
      <c r="CTL34" s="27"/>
      <c r="CTM34" s="27"/>
      <c r="CTN34" s="27"/>
      <c r="CTO34" s="27"/>
      <c r="CTP34" s="27"/>
      <c r="CTQ34" s="27"/>
      <c r="CTR34" s="27"/>
      <c r="CTS34" s="27"/>
      <c r="CTT34" s="27"/>
      <c r="CTU34" s="27"/>
      <c r="CTV34" s="27"/>
      <c r="CTW34" s="27"/>
      <c r="CTX34" s="27"/>
      <c r="CTY34" s="27"/>
      <c r="CTZ34" s="27"/>
      <c r="CUA34" s="27"/>
      <c r="CUB34" s="27"/>
      <c r="CUC34" s="27"/>
      <c r="CUD34" s="27"/>
      <c r="CUE34" s="27"/>
      <c r="CUF34" s="27"/>
      <c r="CUG34" s="27"/>
      <c r="CUH34" s="27"/>
      <c r="CUI34" s="27"/>
      <c r="CUJ34" s="27"/>
      <c r="CUK34" s="27"/>
      <c r="CUL34" s="27"/>
      <c r="CUM34" s="27"/>
      <c r="CUN34" s="27"/>
      <c r="CUO34" s="27"/>
      <c r="CUP34" s="27"/>
      <c r="CUQ34" s="27"/>
      <c r="CUR34" s="27"/>
      <c r="CUS34" s="27"/>
      <c r="CUT34" s="27"/>
      <c r="CUU34" s="27"/>
      <c r="CUV34" s="27"/>
      <c r="CUW34" s="27"/>
      <c r="CUX34" s="27"/>
      <c r="CUY34" s="27"/>
      <c r="CUZ34" s="27"/>
      <c r="CVA34" s="27"/>
      <c r="CVB34" s="27"/>
      <c r="CVC34" s="27"/>
      <c r="CVD34" s="27"/>
      <c r="CVE34" s="27"/>
      <c r="CVF34" s="27"/>
      <c r="CVG34" s="27"/>
      <c r="CVH34" s="27"/>
      <c r="CVI34" s="27"/>
      <c r="CVJ34" s="27"/>
      <c r="CVK34" s="27"/>
      <c r="CVL34" s="27"/>
      <c r="CVM34" s="27"/>
      <c r="CVN34" s="27"/>
      <c r="CVO34" s="27"/>
      <c r="CVP34" s="27"/>
      <c r="CVQ34" s="27"/>
      <c r="CVR34" s="27"/>
      <c r="CVS34" s="27"/>
      <c r="CVT34" s="27"/>
      <c r="CVU34" s="27"/>
      <c r="CVV34" s="27"/>
      <c r="CVW34" s="27"/>
      <c r="CVX34" s="27"/>
      <c r="CVY34" s="27"/>
      <c r="CVZ34" s="27"/>
      <c r="CWA34" s="27"/>
      <c r="CWB34" s="27"/>
      <c r="CWC34" s="27"/>
      <c r="CWD34" s="27"/>
      <c r="CWE34" s="27"/>
      <c r="CWF34" s="27"/>
      <c r="CWG34" s="27"/>
      <c r="CWH34" s="27"/>
      <c r="CWI34" s="27"/>
      <c r="CWJ34" s="27"/>
      <c r="CWK34" s="27"/>
      <c r="CWL34" s="27"/>
      <c r="CWM34" s="27"/>
      <c r="CWN34" s="27"/>
      <c r="CWO34" s="27"/>
      <c r="CWP34" s="27"/>
      <c r="CWQ34" s="27"/>
      <c r="CWR34" s="27"/>
      <c r="CWS34" s="27"/>
      <c r="CWT34" s="27"/>
      <c r="CWU34" s="27"/>
      <c r="CWV34" s="27"/>
      <c r="CWW34" s="27"/>
      <c r="CWX34" s="27"/>
      <c r="CWY34" s="27"/>
      <c r="CWZ34" s="27"/>
      <c r="CXA34" s="27"/>
      <c r="CXB34" s="27"/>
      <c r="CXC34" s="27"/>
      <c r="CXD34" s="27"/>
      <c r="CXE34" s="27"/>
      <c r="CXF34" s="27"/>
      <c r="CXG34" s="27"/>
      <c r="CXH34" s="27"/>
      <c r="CXI34" s="27"/>
      <c r="CXJ34" s="27"/>
      <c r="CXK34" s="27"/>
      <c r="CXL34" s="27"/>
      <c r="CXM34" s="27"/>
      <c r="CXN34" s="27"/>
      <c r="CXO34" s="27"/>
      <c r="CXP34" s="27"/>
      <c r="CXQ34" s="27"/>
      <c r="CXR34" s="27"/>
      <c r="CXS34" s="27"/>
      <c r="CXT34" s="27"/>
      <c r="CXU34" s="27"/>
      <c r="CXV34" s="27"/>
      <c r="CXW34" s="27"/>
      <c r="CXX34" s="27"/>
      <c r="CXY34" s="27"/>
      <c r="CXZ34" s="27"/>
      <c r="CYA34" s="27"/>
      <c r="CYB34" s="27"/>
      <c r="CYC34" s="27"/>
      <c r="CYD34" s="27"/>
      <c r="CYE34" s="27"/>
      <c r="CYF34" s="27"/>
      <c r="CYG34" s="27"/>
      <c r="CYH34" s="27"/>
      <c r="CYI34" s="27"/>
      <c r="CYJ34" s="27"/>
      <c r="CYK34" s="27"/>
      <c r="CYL34" s="27"/>
      <c r="CYM34" s="27"/>
      <c r="CYN34" s="27"/>
      <c r="CYO34" s="27"/>
      <c r="CYP34" s="27"/>
      <c r="CYQ34" s="27"/>
      <c r="CYR34" s="27"/>
      <c r="CYS34" s="27"/>
      <c r="CYT34" s="27"/>
      <c r="CYU34" s="27"/>
      <c r="CYV34" s="27"/>
      <c r="CYW34" s="27"/>
      <c r="CYX34" s="27"/>
      <c r="CYY34" s="27"/>
      <c r="CYZ34" s="27"/>
      <c r="CZA34" s="27"/>
      <c r="CZB34" s="27"/>
      <c r="CZC34" s="27"/>
      <c r="CZD34" s="27"/>
      <c r="CZE34" s="27"/>
      <c r="CZF34" s="27"/>
      <c r="CZG34" s="27"/>
      <c r="CZH34" s="27"/>
      <c r="CZI34" s="27"/>
      <c r="CZJ34" s="27"/>
      <c r="CZK34" s="27"/>
      <c r="CZL34" s="27"/>
      <c r="CZM34" s="27"/>
      <c r="CZN34" s="27"/>
      <c r="CZO34" s="27"/>
      <c r="CZP34" s="27"/>
      <c r="CZQ34" s="27"/>
      <c r="CZR34" s="27"/>
      <c r="CZS34" s="27"/>
      <c r="CZT34" s="27"/>
      <c r="CZU34" s="27"/>
      <c r="CZV34" s="27"/>
      <c r="CZW34" s="27"/>
      <c r="CZX34" s="27"/>
      <c r="CZY34" s="27"/>
      <c r="CZZ34" s="27"/>
      <c r="DAA34" s="27"/>
      <c r="DAB34" s="27"/>
      <c r="DAC34" s="27"/>
      <c r="DAD34" s="27"/>
      <c r="DAE34" s="27"/>
      <c r="DAF34" s="27"/>
      <c r="DAG34" s="27"/>
      <c r="DAH34" s="27"/>
      <c r="DAI34" s="27"/>
      <c r="DAJ34" s="27"/>
      <c r="DAK34" s="27"/>
      <c r="DAL34" s="27"/>
      <c r="DAM34" s="27"/>
      <c r="DAN34" s="27"/>
      <c r="DAO34" s="27"/>
      <c r="DAP34" s="27"/>
      <c r="DAQ34" s="27"/>
      <c r="DAR34" s="27"/>
      <c r="DAS34" s="27"/>
      <c r="DAT34" s="27"/>
      <c r="DAU34" s="27"/>
      <c r="DAV34" s="27"/>
      <c r="DAW34" s="27"/>
      <c r="DAX34" s="27"/>
      <c r="DAY34" s="27"/>
      <c r="DAZ34" s="27"/>
      <c r="DBA34" s="27"/>
      <c r="DBB34" s="27"/>
      <c r="DBC34" s="27"/>
      <c r="DBD34" s="27"/>
      <c r="DBE34" s="27"/>
      <c r="DBF34" s="27"/>
      <c r="DBG34" s="27"/>
      <c r="DBH34" s="27"/>
      <c r="DBI34" s="27"/>
      <c r="DBJ34" s="27"/>
      <c r="DBK34" s="27"/>
      <c r="DBL34" s="27"/>
      <c r="DBM34" s="27"/>
      <c r="DBN34" s="27"/>
      <c r="DBO34" s="27"/>
      <c r="DBP34" s="27"/>
      <c r="DBQ34" s="27"/>
      <c r="DBR34" s="27"/>
      <c r="DBS34" s="27"/>
      <c r="DBT34" s="27"/>
      <c r="DBU34" s="27"/>
      <c r="DBV34" s="27"/>
      <c r="DBW34" s="27"/>
      <c r="DBX34" s="27"/>
      <c r="DBY34" s="27"/>
      <c r="DBZ34" s="27"/>
      <c r="DCA34" s="27"/>
      <c r="DCB34" s="27"/>
      <c r="DCC34" s="27"/>
      <c r="DCD34" s="27"/>
      <c r="DCE34" s="27"/>
      <c r="DCF34" s="27"/>
      <c r="DCG34" s="27"/>
      <c r="DCH34" s="27"/>
      <c r="DCI34" s="27"/>
      <c r="DCJ34" s="27"/>
      <c r="DCK34" s="27"/>
      <c r="DCL34" s="27"/>
      <c r="DCM34" s="27"/>
      <c r="DCN34" s="27"/>
      <c r="DCO34" s="27"/>
      <c r="DCP34" s="27"/>
      <c r="DCQ34" s="27"/>
      <c r="DCR34" s="27"/>
      <c r="DCS34" s="27"/>
      <c r="DCT34" s="27"/>
      <c r="DCU34" s="27"/>
      <c r="DCV34" s="27"/>
      <c r="DCW34" s="27"/>
      <c r="DCX34" s="27"/>
      <c r="DCY34" s="27"/>
      <c r="DCZ34" s="27"/>
      <c r="DDA34" s="27"/>
      <c r="DDB34" s="27"/>
      <c r="DDC34" s="27"/>
      <c r="DDD34" s="27"/>
      <c r="DDE34" s="27"/>
      <c r="DDF34" s="27"/>
      <c r="DDG34" s="27"/>
      <c r="DDH34" s="27"/>
      <c r="DDI34" s="27"/>
      <c r="DDJ34" s="27"/>
      <c r="DDK34" s="27"/>
      <c r="DDL34" s="27"/>
      <c r="DDM34" s="27"/>
      <c r="DDN34" s="27"/>
      <c r="DDO34" s="27"/>
      <c r="DDP34" s="27"/>
      <c r="DDQ34" s="27"/>
      <c r="DDR34" s="27"/>
      <c r="DDS34" s="27"/>
      <c r="DDT34" s="27"/>
      <c r="DDU34" s="27"/>
      <c r="DDV34" s="27"/>
      <c r="DDW34" s="27"/>
      <c r="DDX34" s="27"/>
      <c r="DDY34" s="27"/>
      <c r="DDZ34" s="27"/>
      <c r="DEA34" s="27"/>
      <c r="DEB34" s="27"/>
      <c r="DEC34" s="27"/>
      <c r="DED34" s="27"/>
      <c r="DEE34" s="27"/>
      <c r="DEF34" s="27"/>
      <c r="DEG34" s="27"/>
      <c r="DEH34" s="27"/>
      <c r="DEI34" s="27"/>
      <c r="DEJ34" s="27"/>
      <c r="DEK34" s="27"/>
      <c r="DEL34" s="27"/>
      <c r="DEM34" s="27"/>
      <c r="DEN34" s="27"/>
      <c r="DEO34" s="27"/>
      <c r="DEP34" s="27"/>
      <c r="DEQ34" s="27"/>
      <c r="DER34" s="27"/>
      <c r="DES34" s="27"/>
      <c r="DET34" s="27"/>
      <c r="DEU34" s="27"/>
      <c r="DEV34" s="27"/>
      <c r="DEW34" s="27"/>
      <c r="DEX34" s="27"/>
      <c r="DEY34" s="27"/>
      <c r="DEZ34" s="27"/>
      <c r="DFA34" s="27"/>
      <c r="DFB34" s="27"/>
      <c r="DFC34" s="27"/>
      <c r="DFD34" s="27"/>
      <c r="DFE34" s="27"/>
      <c r="DFF34" s="27"/>
      <c r="DFG34" s="27"/>
      <c r="DFH34" s="27"/>
      <c r="DFI34" s="27"/>
      <c r="DFJ34" s="27"/>
      <c r="DFK34" s="27"/>
      <c r="DFL34" s="27"/>
      <c r="DFM34" s="27"/>
      <c r="DFN34" s="27"/>
      <c r="DFO34" s="27"/>
      <c r="DFP34" s="27"/>
      <c r="DFQ34" s="27"/>
      <c r="DFR34" s="27"/>
      <c r="DFS34" s="27"/>
      <c r="DFT34" s="27"/>
      <c r="DFU34" s="27"/>
      <c r="DFV34" s="27"/>
      <c r="DFW34" s="27"/>
      <c r="DFX34" s="27"/>
      <c r="DFY34" s="27"/>
      <c r="DFZ34" s="27"/>
      <c r="DGA34" s="27"/>
      <c r="DGB34" s="27"/>
      <c r="DGC34" s="27"/>
      <c r="DGD34" s="27"/>
      <c r="DGE34" s="27"/>
      <c r="DGF34" s="27"/>
      <c r="DGG34" s="27"/>
      <c r="DGH34" s="27"/>
      <c r="DGI34" s="27"/>
      <c r="DGJ34" s="27"/>
      <c r="DGK34" s="27"/>
      <c r="DGL34" s="27"/>
      <c r="DGM34" s="27"/>
      <c r="DGN34" s="27"/>
      <c r="DGO34" s="27"/>
      <c r="DGP34" s="27"/>
      <c r="DGQ34" s="27"/>
      <c r="DGR34" s="27"/>
      <c r="DGS34" s="27"/>
      <c r="DGT34" s="27"/>
      <c r="DGU34" s="27"/>
      <c r="DGV34" s="27"/>
      <c r="DGW34" s="27"/>
      <c r="DGX34" s="27"/>
      <c r="DGY34" s="27"/>
      <c r="DGZ34" s="27"/>
      <c r="DHA34" s="27"/>
      <c r="DHB34" s="27"/>
      <c r="DHC34" s="27"/>
      <c r="DHD34" s="27"/>
      <c r="DHE34" s="27"/>
      <c r="DHF34" s="27"/>
      <c r="DHG34" s="27"/>
      <c r="DHH34" s="27"/>
      <c r="DHI34" s="27"/>
      <c r="DHJ34" s="27"/>
      <c r="DHK34" s="27"/>
      <c r="DHL34" s="27"/>
      <c r="DHM34" s="27"/>
      <c r="DHN34" s="27"/>
      <c r="DHO34" s="27"/>
      <c r="DHP34" s="27"/>
      <c r="DHQ34" s="27"/>
      <c r="DHR34" s="27"/>
      <c r="DHS34" s="27"/>
      <c r="DHT34" s="27"/>
      <c r="DHU34" s="27"/>
      <c r="DHV34" s="27"/>
      <c r="DHW34" s="27"/>
      <c r="DHX34" s="27"/>
      <c r="DHY34" s="27"/>
      <c r="DHZ34" s="27"/>
      <c r="DIA34" s="27"/>
      <c r="DIB34" s="27"/>
      <c r="DIC34" s="27"/>
      <c r="DID34" s="27"/>
      <c r="DIE34" s="27"/>
      <c r="DIF34" s="27"/>
      <c r="DIG34" s="27"/>
      <c r="DIH34" s="27"/>
      <c r="DII34" s="27"/>
      <c r="DIJ34" s="27"/>
      <c r="DIK34" s="27"/>
      <c r="DIL34" s="27"/>
      <c r="DIM34" s="27"/>
      <c r="DIN34" s="27"/>
      <c r="DIO34" s="27"/>
      <c r="DIP34" s="27"/>
      <c r="DIQ34" s="27"/>
      <c r="DIR34" s="27"/>
      <c r="DIS34" s="27"/>
      <c r="DIT34" s="27"/>
      <c r="DIU34" s="27"/>
      <c r="DIV34" s="27"/>
      <c r="DIW34" s="27"/>
      <c r="DIX34" s="27"/>
      <c r="DIY34" s="27"/>
      <c r="DIZ34" s="27"/>
      <c r="DJA34" s="27"/>
      <c r="DJB34" s="27"/>
      <c r="DJC34" s="27"/>
      <c r="DJD34" s="27"/>
      <c r="DJE34" s="27"/>
      <c r="DJF34" s="27"/>
      <c r="DJG34" s="27"/>
      <c r="DJH34" s="27"/>
      <c r="DJI34" s="27"/>
      <c r="DJJ34" s="27"/>
      <c r="DJK34" s="27"/>
      <c r="DJL34" s="27"/>
      <c r="DJM34" s="27"/>
      <c r="DJN34" s="27"/>
      <c r="DJO34" s="27"/>
      <c r="DJP34" s="27"/>
      <c r="DJQ34" s="27"/>
      <c r="DJR34" s="27"/>
      <c r="DJS34" s="27"/>
      <c r="DJT34" s="27"/>
      <c r="DJU34" s="27"/>
      <c r="DJV34" s="27"/>
      <c r="DJW34" s="27"/>
      <c r="DJX34" s="27"/>
      <c r="DJY34" s="27"/>
      <c r="DJZ34" s="27"/>
      <c r="DKA34" s="27"/>
      <c r="DKB34" s="27"/>
      <c r="DKC34" s="27"/>
      <c r="DKD34" s="27"/>
      <c r="DKE34" s="27"/>
      <c r="DKF34" s="27"/>
      <c r="DKG34" s="27"/>
      <c r="DKH34" s="27"/>
      <c r="DKI34" s="27"/>
      <c r="DKJ34" s="27"/>
      <c r="DKK34" s="27"/>
      <c r="DKL34" s="27"/>
      <c r="DKM34" s="27"/>
      <c r="DKN34" s="27"/>
      <c r="DKO34" s="27"/>
      <c r="DKP34" s="27"/>
      <c r="DKQ34" s="27"/>
      <c r="DKR34" s="27"/>
      <c r="DKS34" s="27"/>
      <c r="DKT34" s="27"/>
      <c r="DKU34" s="27"/>
      <c r="DKV34" s="27"/>
      <c r="DKW34" s="27"/>
      <c r="DKX34" s="27"/>
      <c r="DKY34" s="27"/>
      <c r="DKZ34" s="27"/>
      <c r="DLA34" s="27"/>
      <c r="DLB34" s="27"/>
      <c r="DLC34" s="27"/>
      <c r="DLD34" s="27"/>
      <c r="DLE34" s="27"/>
      <c r="DLF34" s="27"/>
      <c r="DLG34" s="27"/>
      <c r="DLH34" s="27"/>
      <c r="DLI34" s="27"/>
      <c r="DLJ34" s="27"/>
      <c r="DLK34" s="27"/>
      <c r="DLL34" s="27"/>
      <c r="DLM34" s="27"/>
      <c r="DLN34" s="27"/>
      <c r="DLO34" s="27"/>
      <c r="DLP34" s="27"/>
      <c r="DLQ34" s="27"/>
      <c r="DLR34" s="27"/>
      <c r="DLS34" s="27"/>
      <c r="DLT34" s="27"/>
      <c r="DLU34" s="27"/>
      <c r="DLV34" s="27"/>
      <c r="DLW34" s="27"/>
      <c r="DLX34" s="27"/>
      <c r="DLY34" s="27"/>
      <c r="DLZ34" s="27"/>
      <c r="DMA34" s="27"/>
      <c r="DMB34" s="27"/>
      <c r="DMC34" s="27"/>
      <c r="DMD34" s="27"/>
      <c r="DME34" s="27"/>
      <c r="DMF34" s="27"/>
      <c r="DMG34" s="27"/>
      <c r="DMH34" s="27"/>
      <c r="DMI34" s="27"/>
      <c r="DMJ34" s="27"/>
      <c r="DMK34" s="27"/>
      <c r="DML34" s="27"/>
      <c r="DMM34" s="27"/>
      <c r="DMN34" s="27"/>
      <c r="DMO34" s="27"/>
      <c r="DMP34" s="27"/>
      <c r="DMQ34" s="27"/>
      <c r="DMR34" s="27"/>
      <c r="DMS34" s="27"/>
      <c r="DMT34" s="27"/>
      <c r="DMU34" s="27"/>
      <c r="DMV34" s="27"/>
      <c r="DMW34" s="27"/>
      <c r="DMX34" s="27"/>
      <c r="DMY34" s="27"/>
      <c r="DMZ34" s="27"/>
      <c r="DNA34" s="27"/>
      <c r="DNB34" s="27"/>
      <c r="DNC34" s="27"/>
      <c r="DND34" s="27"/>
      <c r="DNE34" s="27"/>
      <c r="DNF34" s="27"/>
      <c r="DNG34" s="27"/>
      <c r="DNH34" s="27"/>
      <c r="DNI34" s="27"/>
      <c r="DNJ34" s="27"/>
      <c r="DNK34" s="27"/>
      <c r="DNL34" s="27"/>
      <c r="DNM34" s="27"/>
      <c r="DNN34" s="27"/>
      <c r="DNO34" s="27"/>
      <c r="DNP34" s="27"/>
      <c r="DNQ34" s="27"/>
      <c r="DNR34" s="27"/>
      <c r="DNS34" s="27"/>
      <c r="DNT34" s="27"/>
      <c r="DNU34" s="27"/>
      <c r="DNV34" s="27"/>
      <c r="DNW34" s="27"/>
      <c r="DNX34" s="27"/>
      <c r="DNY34" s="27"/>
      <c r="DNZ34" s="27"/>
      <c r="DOA34" s="27"/>
      <c r="DOB34" s="27"/>
      <c r="DOC34" s="27"/>
      <c r="DOD34" s="27"/>
      <c r="DOE34" s="27"/>
      <c r="DOF34" s="27"/>
      <c r="DOG34" s="27"/>
      <c r="DOH34" s="27"/>
      <c r="DOI34" s="27"/>
      <c r="DOJ34" s="27"/>
      <c r="DOK34" s="27"/>
      <c r="DOL34" s="27"/>
      <c r="DOM34" s="27"/>
      <c r="DON34" s="27"/>
      <c r="DOO34" s="27"/>
      <c r="DOP34" s="27"/>
      <c r="DOQ34" s="27"/>
      <c r="DOR34" s="27"/>
      <c r="DOS34" s="27"/>
      <c r="DOT34" s="27"/>
      <c r="DOU34" s="27"/>
      <c r="DOV34" s="27"/>
      <c r="DOW34" s="27"/>
      <c r="DOX34" s="27"/>
      <c r="DOY34" s="27"/>
      <c r="DOZ34" s="27"/>
      <c r="DPA34" s="27"/>
      <c r="DPB34" s="27"/>
      <c r="DPC34" s="27"/>
      <c r="DPD34" s="27"/>
      <c r="DPE34" s="27"/>
      <c r="DPF34" s="27"/>
      <c r="DPG34" s="27"/>
      <c r="DPH34" s="27"/>
      <c r="DPI34" s="27"/>
      <c r="DPJ34" s="27"/>
      <c r="DPK34" s="27"/>
      <c r="DPL34" s="27"/>
      <c r="DPM34" s="27"/>
      <c r="DPN34" s="27"/>
      <c r="DPO34" s="27"/>
      <c r="DPP34" s="27"/>
      <c r="DPQ34" s="27"/>
      <c r="DPR34" s="27"/>
      <c r="DPS34" s="27"/>
      <c r="DPT34" s="27"/>
      <c r="DPU34" s="27"/>
      <c r="DPV34" s="27"/>
      <c r="DPW34" s="27"/>
      <c r="DPX34" s="27"/>
      <c r="DPY34" s="27"/>
      <c r="DPZ34" s="27"/>
      <c r="DQA34" s="27"/>
      <c r="DQB34" s="27"/>
      <c r="DQC34" s="27"/>
      <c r="DQD34" s="27"/>
      <c r="DQE34" s="27"/>
      <c r="DQF34" s="27"/>
      <c r="DQG34" s="27"/>
      <c r="DQH34" s="27"/>
      <c r="DQI34" s="27"/>
      <c r="DQJ34" s="27"/>
      <c r="DQK34" s="27"/>
      <c r="DQL34" s="27"/>
      <c r="DQM34" s="27"/>
      <c r="DQN34" s="27"/>
      <c r="DQO34" s="27"/>
      <c r="DQP34" s="27"/>
      <c r="DQQ34" s="27"/>
      <c r="DQR34" s="27"/>
      <c r="DQS34" s="27"/>
      <c r="DQT34" s="27"/>
      <c r="DQU34" s="27"/>
      <c r="DQV34" s="27"/>
      <c r="DQW34" s="27"/>
      <c r="DQX34" s="27"/>
      <c r="DQY34" s="27"/>
      <c r="DQZ34" s="27"/>
      <c r="DRA34" s="27"/>
      <c r="DRB34" s="27"/>
      <c r="DRC34" s="27"/>
      <c r="DRD34" s="27"/>
      <c r="DRE34" s="27"/>
      <c r="DRF34" s="27"/>
      <c r="DRG34" s="27"/>
      <c r="DRH34" s="27"/>
      <c r="DRI34" s="27"/>
      <c r="DRJ34" s="27"/>
      <c r="DRK34" s="27"/>
      <c r="DRL34" s="27"/>
      <c r="DRM34" s="27"/>
      <c r="DRN34" s="27"/>
      <c r="DRO34" s="27"/>
      <c r="DRP34" s="27"/>
      <c r="DRQ34" s="27"/>
      <c r="DRR34" s="27"/>
      <c r="DRS34" s="27"/>
      <c r="DRT34" s="27"/>
      <c r="DRU34" s="27"/>
      <c r="DRV34" s="27"/>
      <c r="DRW34" s="27"/>
      <c r="DRX34" s="27"/>
      <c r="DRY34" s="27"/>
      <c r="DRZ34" s="27"/>
      <c r="DSA34" s="27"/>
      <c r="DSB34" s="27"/>
      <c r="DSC34" s="27"/>
      <c r="DSD34" s="27"/>
      <c r="DSE34" s="27"/>
      <c r="DSF34" s="27"/>
      <c r="DSG34" s="27"/>
      <c r="DSH34" s="27"/>
      <c r="DSI34" s="27"/>
      <c r="DSJ34" s="27"/>
      <c r="DSK34" s="27"/>
      <c r="DSL34" s="27"/>
      <c r="DSM34" s="27"/>
      <c r="DSN34" s="27"/>
      <c r="DSO34" s="27"/>
      <c r="DSP34" s="27"/>
      <c r="DSQ34" s="27"/>
      <c r="DSR34" s="27"/>
      <c r="DSS34" s="27"/>
      <c r="DST34" s="27"/>
      <c r="DSU34" s="27"/>
      <c r="DSV34" s="27"/>
      <c r="DSW34" s="27"/>
      <c r="DSX34" s="27"/>
      <c r="DSY34" s="27"/>
      <c r="DSZ34" s="27"/>
      <c r="DTA34" s="27"/>
      <c r="DTB34" s="27"/>
      <c r="DTC34" s="27"/>
      <c r="DTD34" s="27"/>
      <c r="DTE34" s="27"/>
      <c r="DTF34" s="27"/>
      <c r="DTG34" s="27"/>
      <c r="DTH34" s="27"/>
      <c r="DTI34" s="27"/>
      <c r="DTJ34" s="27"/>
      <c r="DTK34" s="27"/>
      <c r="DTL34" s="27"/>
      <c r="DTM34" s="27"/>
      <c r="DTN34" s="27"/>
      <c r="DTO34" s="27"/>
      <c r="DTP34" s="27"/>
      <c r="DTQ34" s="27"/>
      <c r="DTR34" s="27"/>
      <c r="DTS34" s="27"/>
      <c r="DTT34" s="27"/>
      <c r="DTU34" s="27"/>
      <c r="DTV34" s="27"/>
      <c r="DTW34" s="27"/>
      <c r="DTX34" s="27"/>
      <c r="DTY34" s="27"/>
      <c r="DTZ34" s="27"/>
      <c r="DUA34" s="27"/>
      <c r="DUB34" s="27"/>
      <c r="DUC34" s="27"/>
      <c r="DUD34" s="27"/>
      <c r="DUE34" s="27"/>
      <c r="DUF34" s="27"/>
      <c r="DUG34" s="27"/>
      <c r="DUH34" s="27"/>
      <c r="DUI34" s="27"/>
      <c r="DUJ34" s="27"/>
      <c r="DUK34" s="27"/>
      <c r="DUL34" s="27"/>
      <c r="DUM34" s="27"/>
      <c r="DUN34" s="27"/>
      <c r="DUO34" s="27"/>
      <c r="DUP34" s="27"/>
      <c r="DUQ34" s="27"/>
      <c r="DUR34" s="27"/>
      <c r="DUS34" s="27"/>
      <c r="DUT34" s="27"/>
      <c r="DUU34" s="27"/>
      <c r="DUV34" s="27"/>
      <c r="DUW34" s="27"/>
      <c r="DUX34" s="27"/>
      <c r="DUY34" s="27"/>
      <c r="DUZ34" s="27"/>
      <c r="DVA34" s="27"/>
      <c r="DVB34" s="27"/>
      <c r="DVC34" s="27"/>
      <c r="DVD34" s="27"/>
      <c r="DVE34" s="27"/>
      <c r="DVF34" s="27"/>
      <c r="DVG34" s="27"/>
      <c r="DVH34" s="27"/>
      <c r="DVI34" s="27"/>
      <c r="DVJ34" s="27"/>
      <c r="DVK34" s="27"/>
      <c r="DVL34" s="27"/>
      <c r="DVM34" s="27"/>
      <c r="DVN34" s="27"/>
      <c r="DVO34" s="27"/>
      <c r="DVP34" s="27"/>
      <c r="DVQ34" s="27"/>
      <c r="DVR34" s="27"/>
      <c r="DVS34" s="27"/>
      <c r="DVT34" s="27"/>
      <c r="DVU34" s="27"/>
      <c r="DVV34" s="27"/>
      <c r="DVW34" s="27"/>
      <c r="DVX34" s="27"/>
      <c r="DVY34" s="27"/>
      <c r="DVZ34" s="27"/>
      <c r="DWA34" s="27"/>
      <c r="DWB34" s="27"/>
      <c r="DWC34" s="27"/>
      <c r="DWD34" s="27"/>
      <c r="DWE34" s="27"/>
      <c r="DWF34" s="27"/>
      <c r="DWG34" s="27"/>
      <c r="DWH34" s="27"/>
      <c r="DWI34" s="27"/>
      <c r="DWJ34" s="27"/>
      <c r="DWK34" s="27"/>
      <c r="DWL34" s="27"/>
      <c r="DWM34" s="27"/>
      <c r="DWN34" s="27"/>
      <c r="DWO34" s="27"/>
      <c r="DWP34" s="27"/>
      <c r="DWQ34" s="27"/>
      <c r="DWR34" s="27"/>
      <c r="DWS34" s="27"/>
      <c r="DWT34" s="27"/>
      <c r="DWU34" s="27"/>
      <c r="DWV34" s="27"/>
      <c r="DWW34" s="27"/>
      <c r="DWX34" s="27"/>
      <c r="DWY34" s="27"/>
      <c r="DWZ34" s="27"/>
      <c r="DXA34" s="27"/>
      <c r="DXB34" s="27"/>
      <c r="DXC34" s="27"/>
      <c r="DXD34" s="27"/>
      <c r="DXE34" s="27"/>
      <c r="DXF34" s="27"/>
      <c r="DXG34" s="27"/>
      <c r="DXH34" s="27"/>
      <c r="DXI34" s="27"/>
      <c r="DXJ34" s="27"/>
      <c r="DXK34" s="27"/>
      <c r="DXL34" s="27"/>
      <c r="DXM34" s="27"/>
      <c r="DXN34" s="27"/>
      <c r="DXO34" s="27"/>
      <c r="DXP34" s="27"/>
      <c r="DXQ34" s="27"/>
      <c r="DXR34" s="27"/>
      <c r="DXS34" s="27"/>
      <c r="DXT34" s="27"/>
      <c r="DXU34" s="27"/>
      <c r="DXV34" s="27"/>
      <c r="DXW34" s="27"/>
      <c r="DXX34" s="27"/>
      <c r="DXY34" s="27"/>
      <c r="DXZ34" s="27"/>
      <c r="DYA34" s="27"/>
      <c r="DYB34" s="27"/>
      <c r="DYC34" s="27"/>
      <c r="DYD34" s="27"/>
      <c r="DYE34" s="27"/>
      <c r="DYF34" s="27"/>
      <c r="DYG34" s="27"/>
      <c r="DYH34" s="27"/>
      <c r="DYI34" s="27"/>
      <c r="DYJ34" s="27"/>
      <c r="DYK34" s="27"/>
      <c r="DYL34" s="27"/>
      <c r="DYM34" s="27"/>
      <c r="DYN34" s="27"/>
      <c r="DYO34" s="27"/>
      <c r="DYP34" s="27"/>
      <c r="DYQ34" s="27"/>
      <c r="DYR34" s="27"/>
      <c r="DYS34" s="27"/>
      <c r="DYT34" s="27"/>
      <c r="DYU34" s="27"/>
      <c r="DYV34" s="27"/>
      <c r="DYW34" s="27"/>
      <c r="DYX34" s="27"/>
      <c r="DYY34" s="27"/>
      <c r="DYZ34" s="27"/>
      <c r="DZA34" s="27"/>
      <c r="DZB34" s="27"/>
      <c r="DZC34" s="27"/>
      <c r="DZD34" s="27"/>
      <c r="DZE34" s="27"/>
      <c r="DZF34" s="27"/>
      <c r="DZG34" s="27"/>
      <c r="DZH34" s="27"/>
      <c r="DZI34" s="27"/>
      <c r="DZJ34" s="27"/>
      <c r="DZK34" s="27"/>
      <c r="DZL34" s="27"/>
      <c r="DZM34" s="27"/>
      <c r="DZN34" s="27"/>
      <c r="DZO34" s="27"/>
      <c r="DZP34" s="27"/>
      <c r="DZQ34" s="27"/>
      <c r="DZR34" s="27"/>
      <c r="DZS34" s="27"/>
      <c r="DZT34" s="27"/>
      <c r="DZU34" s="27"/>
      <c r="DZV34" s="27"/>
      <c r="DZW34" s="27"/>
      <c r="DZX34" s="27"/>
      <c r="DZY34" s="27"/>
      <c r="DZZ34" s="27"/>
      <c r="EAA34" s="27"/>
      <c r="EAB34" s="27"/>
      <c r="EAC34" s="27"/>
      <c r="EAD34" s="27"/>
      <c r="EAE34" s="27"/>
      <c r="EAF34" s="27"/>
      <c r="EAG34" s="27"/>
      <c r="EAH34" s="27"/>
      <c r="EAI34" s="27"/>
      <c r="EAJ34" s="27"/>
      <c r="EAK34" s="27"/>
      <c r="EAL34" s="27"/>
      <c r="EAM34" s="27"/>
      <c r="EAN34" s="27"/>
      <c r="EAO34" s="27"/>
      <c r="EAP34" s="27"/>
      <c r="EAQ34" s="27"/>
      <c r="EAR34" s="27"/>
      <c r="EAS34" s="27"/>
      <c r="EAT34" s="27"/>
      <c r="EAU34" s="27"/>
      <c r="EAV34" s="27"/>
      <c r="EAW34" s="27"/>
      <c r="EAX34" s="27"/>
      <c r="EAY34" s="27"/>
      <c r="EAZ34" s="27"/>
      <c r="EBA34" s="27"/>
      <c r="EBB34" s="27"/>
      <c r="EBC34" s="27"/>
      <c r="EBD34" s="27"/>
      <c r="EBE34" s="27"/>
      <c r="EBF34" s="27"/>
      <c r="EBG34" s="27"/>
      <c r="EBH34" s="27"/>
      <c r="EBI34" s="27"/>
      <c r="EBJ34" s="27"/>
      <c r="EBK34" s="27"/>
      <c r="EBL34" s="27"/>
      <c r="EBM34" s="27"/>
      <c r="EBN34" s="27"/>
      <c r="EBO34" s="27"/>
      <c r="EBP34" s="27"/>
      <c r="EBQ34" s="27"/>
      <c r="EBR34" s="27"/>
      <c r="EBS34" s="27"/>
      <c r="EBT34" s="27"/>
      <c r="EBU34" s="27"/>
      <c r="EBV34" s="27"/>
      <c r="EBW34" s="27"/>
      <c r="EBX34" s="27"/>
      <c r="EBY34" s="27"/>
      <c r="EBZ34" s="27"/>
      <c r="ECA34" s="27"/>
      <c r="ECB34" s="27"/>
      <c r="ECC34" s="27"/>
      <c r="ECD34" s="27"/>
      <c r="ECE34" s="27"/>
      <c r="ECF34" s="27"/>
      <c r="ECG34" s="27"/>
      <c r="ECH34" s="27"/>
      <c r="ECI34" s="27"/>
      <c r="ECJ34" s="27"/>
      <c r="ECK34" s="27"/>
      <c r="ECL34" s="27"/>
      <c r="ECM34" s="27"/>
      <c r="ECN34" s="27"/>
      <c r="ECO34" s="27"/>
      <c r="ECP34" s="27"/>
      <c r="ECQ34" s="27"/>
      <c r="ECR34" s="27"/>
      <c r="ECS34" s="27"/>
      <c r="ECT34" s="27"/>
      <c r="ECU34" s="27"/>
      <c r="ECV34" s="27"/>
      <c r="ECW34" s="27"/>
      <c r="ECX34" s="27"/>
      <c r="ECY34" s="27"/>
      <c r="ECZ34" s="27"/>
      <c r="EDA34" s="27"/>
      <c r="EDB34" s="27"/>
      <c r="EDC34" s="27"/>
      <c r="EDD34" s="27"/>
      <c r="EDE34" s="27"/>
      <c r="EDF34" s="27"/>
      <c r="EDG34" s="27"/>
      <c r="EDH34" s="27"/>
      <c r="EDI34" s="27"/>
      <c r="EDJ34" s="27"/>
      <c r="EDK34" s="27"/>
      <c r="EDL34" s="27"/>
      <c r="EDM34" s="27"/>
      <c r="EDN34" s="27"/>
      <c r="EDO34" s="27"/>
      <c r="EDP34" s="27"/>
      <c r="EDQ34" s="27"/>
      <c r="EDR34" s="27"/>
      <c r="EDS34" s="27"/>
      <c r="EDT34" s="27"/>
      <c r="EDU34" s="27"/>
      <c r="EDV34" s="27"/>
      <c r="EDW34" s="27"/>
      <c r="EDX34" s="27"/>
      <c r="EDY34" s="27"/>
      <c r="EDZ34" s="27"/>
      <c r="EEA34" s="27"/>
      <c r="EEB34" s="27"/>
      <c r="EEC34" s="27"/>
      <c r="EED34" s="27"/>
      <c r="EEE34" s="27"/>
      <c r="EEF34" s="27"/>
      <c r="EEG34" s="27"/>
      <c r="EEH34" s="27"/>
      <c r="EEI34" s="27"/>
      <c r="EEJ34" s="27"/>
      <c r="EEK34" s="27"/>
      <c r="EEL34" s="27"/>
      <c r="EEM34" s="27"/>
      <c r="EEN34" s="27"/>
      <c r="EEO34" s="27"/>
      <c r="EEP34" s="27"/>
      <c r="EEQ34" s="27"/>
      <c r="EER34" s="27"/>
      <c r="EES34" s="27"/>
      <c r="EET34" s="27"/>
      <c r="EEU34" s="27"/>
      <c r="EEV34" s="27"/>
      <c r="EEW34" s="27"/>
      <c r="EEX34" s="27"/>
      <c r="EEY34" s="27"/>
      <c r="EEZ34" s="27"/>
      <c r="EFA34" s="27"/>
      <c r="EFB34" s="27"/>
      <c r="EFC34" s="27"/>
      <c r="EFD34" s="27"/>
      <c r="EFE34" s="27"/>
      <c r="EFF34" s="27"/>
      <c r="EFG34" s="27"/>
      <c r="EFH34" s="27"/>
      <c r="EFI34" s="27"/>
      <c r="EFJ34" s="27"/>
      <c r="EFK34" s="27"/>
      <c r="EFL34" s="27"/>
      <c r="EFM34" s="27"/>
      <c r="EFN34" s="27"/>
      <c r="EFO34" s="27"/>
      <c r="EFP34" s="27"/>
      <c r="EFQ34" s="27"/>
      <c r="EFR34" s="27"/>
      <c r="EFS34" s="27"/>
      <c r="EFT34" s="27"/>
      <c r="EFU34" s="27"/>
      <c r="EFV34" s="27"/>
      <c r="EFW34" s="27"/>
      <c r="EFX34" s="27"/>
      <c r="EFY34" s="27"/>
      <c r="EFZ34" s="27"/>
      <c r="EGA34" s="27"/>
      <c r="EGB34" s="27"/>
      <c r="EGC34" s="27"/>
      <c r="EGD34" s="27"/>
      <c r="EGE34" s="27"/>
      <c r="EGF34" s="27"/>
      <c r="EGG34" s="27"/>
      <c r="EGH34" s="27"/>
      <c r="EGI34" s="27"/>
      <c r="EGJ34" s="27"/>
      <c r="EGK34" s="27"/>
      <c r="EGL34" s="27"/>
      <c r="EGM34" s="27"/>
      <c r="EGN34" s="27"/>
      <c r="EGO34" s="27"/>
      <c r="EGP34" s="27"/>
      <c r="EGQ34" s="27"/>
      <c r="EGR34" s="27"/>
      <c r="EGS34" s="27"/>
      <c r="EGT34" s="27"/>
      <c r="EGU34" s="27"/>
      <c r="EGV34" s="27"/>
      <c r="EGW34" s="27"/>
      <c r="EGX34" s="27"/>
      <c r="EGY34" s="27"/>
      <c r="EGZ34" s="27"/>
      <c r="EHA34" s="27"/>
      <c r="EHB34" s="27"/>
      <c r="EHC34" s="27"/>
      <c r="EHD34" s="27"/>
      <c r="EHE34" s="27"/>
      <c r="EHF34" s="27"/>
      <c r="EHG34" s="27"/>
      <c r="EHH34" s="27"/>
      <c r="EHI34" s="27"/>
      <c r="EHJ34" s="27"/>
      <c r="EHK34" s="27"/>
      <c r="EHL34" s="27"/>
      <c r="EHM34" s="27"/>
      <c r="EHN34" s="27"/>
      <c r="EHO34" s="27"/>
      <c r="EHP34" s="27"/>
      <c r="EHQ34" s="27"/>
      <c r="EHR34" s="27"/>
      <c r="EHS34" s="27"/>
      <c r="EHT34" s="27"/>
      <c r="EHU34" s="27"/>
      <c r="EHV34" s="27"/>
      <c r="EHW34" s="27"/>
      <c r="EHX34" s="27"/>
      <c r="EHY34" s="27"/>
      <c r="EHZ34" s="27"/>
      <c r="EIA34" s="27"/>
      <c r="EIB34" s="27"/>
      <c r="EIC34" s="27"/>
      <c r="EID34" s="27"/>
      <c r="EIE34" s="27"/>
      <c r="EIF34" s="27"/>
      <c r="EIG34" s="27"/>
      <c r="EIH34" s="27"/>
      <c r="EII34" s="27"/>
      <c r="EIJ34" s="27"/>
      <c r="EIK34" s="27"/>
      <c r="EIL34" s="27"/>
      <c r="EIM34" s="27"/>
      <c r="EIN34" s="27"/>
      <c r="EIO34" s="27"/>
      <c r="EIP34" s="27"/>
      <c r="EIQ34" s="27"/>
      <c r="EIR34" s="27"/>
      <c r="EIS34" s="27"/>
      <c r="EIT34" s="27"/>
      <c r="EIU34" s="27"/>
      <c r="EIV34" s="27"/>
      <c r="EIW34" s="27"/>
      <c r="EIX34" s="27"/>
      <c r="EIY34" s="27"/>
      <c r="EIZ34" s="27"/>
      <c r="EJA34" s="27"/>
      <c r="EJB34" s="27"/>
      <c r="EJC34" s="27"/>
      <c r="EJD34" s="27"/>
      <c r="EJE34" s="27"/>
      <c r="EJF34" s="27"/>
      <c r="EJG34" s="27"/>
      <c r="EJH34" s="27"/>
      <c r="EJI34" s="27"/>
      <c r="EJJ34" s="27"/>
      <c r="EJK34" s="27"/>
      <c r="EJL34" s="27"/>
      <c r="EJM34" s="27"/>
      <c r="EJN34" s="27"/>
      <c r="EJO34" s="27"/>
      <c r="EJP34" s="27"/>
      <c r="EJQ34" s="27"/>
      <c r="EJR34" s="27"/>
      <c r="EJS34" s="27"/>
      <c r="EJT34" s="27"/>
      <c r="EJU34" s="27"/>
      <c r="EJV34" s="27"/>
      <c r="EJW34" s="27"/>
      <c r="EJX34" s="27"/>
      <c r="EJY34" s="27"/>
      <c r="EJZ34" s="27"/>
      <c r="EKA34" s="27"/>
      <c r="EKB34" s="27"/>
      <c r="EKC34" s="27"/>
      <c r="EKD34" s="27"/>
      <c r="EKE34" s="27"/>
      <c r="EKF34" s="27"/>
      <c r="EKG34" s="27"/>
      <c r="EKH34" s="27"/>
      <c r="EKI34" s="27"/>
      <c r="EKJ34" s="27"/>
      <c r="EKK34" s="27"/>
      <c r="EKL34" s="27"/>
      <c r="EKM34" s="27"/>
      <c r="EKN34" s="27"/>
      <c r="EKO34" s="27"/>
      <c r="EKP34" s="27"/>
      <c r="EKQ34" s="27"/>
      <c r="EKR34" s="27"/>
      <c r="EKS34" s="27"/>
      <c r="EKT34" s="27"/>
      <c r="EKU34" s="27"/>
      <c r="EKV34" s="27"/>
      <c r="EKW34" s="27"/>
      <c r="EKX34" s="27"/>
      <c r="EKY34" s="27"/>
      <c r="EKZ34" s="27"/>
      <c r="ELA34" s="27"/>
      <c r="ELB34" s="27"/>
      <c r="ELC34" s="27"/>
      <c r="ELD34" s="27"/>
      <c r="ELE34" s="27"/>
      <c r="ELF34" s="27"/>
      <c r="ELG34" s="27"/>
      <c r="ELH34" s="27"/>
      <c r="ELI34" s="27"/>
      <c r="ELJ34" s="27"/>
      <c r="ELK34" s="27"/>
      <c r="ELL34" s="27"/>
      <c r="ELM34" s="27"/>
      <c r="ELN34" s="27"/>
      <c r="ELO34" s="27"/>
      <c r="ELP34" s="27"/>
      <c r="ELQ34" s="27"/>
      <c r="ELR34" s="27"/>
      <c r="ELS34" s="27"/>
      <c r="ELT34" s="27"/>
      <c r="ELU34" s="27"/>
      <c r="ELV34" s="27"/>
      <c r="ELW34" s="27"/>
      <c r="ELX34" s="27"/>
      <c r="ELY34" s="27"/>
      <c r="ELZ34" s="27"/>
      <c r="EMA34" s="27"/>
      <c r="EMB34" s="27"/>
      <c r="EMC34" s="27"/>
      <c r="EMD34" s="27"/>
      <c r="EME34" s="27"/>
      <c r="EMF34" s="27"/>
      <c r="EMG34" s="27"/>
      <c r="EMH34" s="27"/>
      <c r="EMI34" s="27"/>
      <c r="EMJ34" s="27"/>
      <c r="EMK34" s="27"/>
      <c r="EML34" s="27"/>
      <c r="EMM34" s="27"/>
      <c r="EMN34" s="27"/>
      <c r="EMO34" s="27"/>
      <c r="EMP34" s="27"/>
      <c r="EMQ34" s="27"/>
      <c r="EMR34" s="27"/>
      <c r="EMS34" s="27"/>
      <c r="EMT34" s="27"/>
      <c r="EMU34" s="27"/>
      <c r="EMV34" s="27"/>
      <c r="EMW34" s="27"/>
      <c r="EMX34" s="27"/>
      <c r="EMY34" s="27"/>
      <c r="EMZ34" s="27"/>
      <c r="ENA34" s="27"/>
      <c r="ENB34" s="27"/>
      <c r="ENC34" s="27"/>
      <c r="END34" s="27"/>
      <c r="ENE34" s="27"/>
      <c r="ENF34" s="27"/>
      <c r="ENG34" s="27"/>
      <c r="ENH34" s="27"/>
      <c r="ENI34" s="27"/>
      <c r="ENJ34" s="27"/>
      <c r="ENK34" s="27"/>
      <c r="ENL34" s="27"/>
      <c r="ENM34" s="27"/>
      <c r="ENN34" s="27"/>
      <c r="ENO34" s="27"/>
      <c r="ENP34" s="27"/>
      <c r="ENQ34" s="27"/>
      <c r="ENR34" s="27"/>
      <c r="ENS34" s="27"/>
      <c r="ENT34" s="27"/>
      <c r="ENU34" s="27"/>
      <c r="ENV34" s="27"/>
      <c r="ENW34" s="27"/>
      <c r="ENX34" s="27"/>
      <c r="ENY34" s="27"/>
      <c r="ENZ34" s="27"/>
      <c r="EOA34" s="27"/>
      <c r="EOB34" s="27"/>
      <c r="EOC34" s="27"/>
      <c r="EOD34" s="27"/>
      <c r="EOE34" s="27"/>
      <c r="EOF34" s="27"/>
      <c r="EOG34" s="27"/>
      <c r="EOH34" s="27"/>
      <c r="EOI34" s="27"/>
      <c r="EOJ34" s="27"/>
      <c r="EOK34" s="27"/>
      <c r="EOL34" s="27"/>
      <c r="EOM34" s="27"/>
      <c r="EON34" s="27"/>
      <c r="EOO34" s="27"/>
      <c r="EOP34" s="27"/>
      <c r="EOQ34" s="27"/>
      <c r="EOR34" s="27"/>
      <c r="EOS34" s="27"/>
      <c r="EOT34" s="27"/>
      <c r="EOU34" s="27"/>
      <c r="EOV34" s="27"/>
      <c r="EOW34" s="27"/>
      <c r="EOX34" s="27"/>
      <c r="EOY34" s="27"/>
      <c r="EOZ34" s="27"/>
      <c r="EPA34" s="27"/>
      <c r="EPB34" s="27"/>
      <c r="EPC34" s="27"/>
      <c r="EPD34" s="27"/>
      <c r="EPE34" s="27"/>
      <c r="EPF34" s="27"/>
      <c r="EPG34" s="27"/>
      <c r="EPH34" s="27"/>
      <c r="EPI34" s="27"/>
      <c r="EPJ34" s="27"/>
      <c r="EPK34" s="27"/>
      <c r="EPL34" s="27"/>
      <c r="EPM34" s="27"/>
      <c r="EPN34" s="27"/>
      <c r="EPO34" s="27"/>
      <c r="EPP34" s="27"/>
      <c r="EPQ34" s="27"/>
      <c r="EPR34" s="27"/>
      <c r="EPS34" s="27"/>
      <c r="EPT34" s="27"/>
      <c r="EPU34" s="27"/>
      <c r="EPV34" s="27"/>
      <c r="EPW34" s="27"/>
      <c r="EPX34" s="27"/>
      <c r="EPY34" s="27"/>
      <c r="EPZ34" s="27"/>
      <c r="EQA34" s="27"/>
      <c r="EQB34" s="27"/>
      <c r="EQC34" s="27"/>
      <c r="EQD34" s="27"/>
      <c r="EQE34" s="27"/>
      <c r="EQF34" s="27"/>
      <c r="EQG34" s="27"/>
      <c r="EQH34" s="27"/>
      <c r="EQI34" s="27"/>
      <c r="EQJ34" s="27"/>
      <c r="EQK34" s="27"/>
      <c r="EQL34" s="27"/>
      <c r="EQM34" s="27"/>
      <c r="EQN34" s="27"/>
      <c r="EQO34" s="27"/>
      <c r="EQP34" s="27"/>
      <c r="EQQ34" s="27"/>
      <c r="EQR34" s="27"/>
      <c r="EQS34" s="27"/>
      <c r="EQT34" s="27"/>
      <c r="EQU34" s="27"/>
      <c r="EQV34" s="27"/>
      <c r="EQW34" s="27"/>
      <c r="EQX34" s="27"/>
      <c r="EQY34" s="27"/>
      <c r="EQZ34" s="27"/>
      <c r="ERA34" s="27"/>
      <c r="ERB34" s="27"/>
      <c r="ERC34" s="27"/>
      <c r="ERD34" s="27"/>
      <c r="ERE34" s="27"/>
      <c r="ERF34" s="27"/>
      <c r="ERG34" s="27"/>
      <c r="ERH34" s="27"/>
      <c r="ERI34" s="27"/>
      <c r="ERJ34" s="27"/>
      <c r="ERK34" s="27"/>
      <c r="ERL34" s="27"/>
      <c r="ERM34" s="27"/>
      <c r="ERN34" s="27"/>
      <c r="ERO34" s="27"/>
      <c r="ERP34" s="27"/>
      <c r="ERQ34" s="27"/>
      <c r="ERR34" s="27"/>
      <c r="ERS34" s="27"/>
      <c r="ERT34" s="27"/>
      <c r="ERU34" s="27"/>
      <c r="ERV34" s="27"/>
      <c r="ERW34" s="27"/>
      <c r="ERX34" s="27"/>
      <c r="ERY34" s="27"/>
      <c r="ERZ34" s="27"/>
      <c r="ESA34" s="27"/>
      <c r="ESB34" s="27"/>
      <c r="ESC34" s="27"/>
      <c r="ESD34" s="27"/>
      <c r="ESE34" s="27"/>
      <c r="ESF34" s="27"/>
      <c r="ESG34" s="27"/>
      <c r="ESH34" s="27"/>
      <c r="ESI34" s="27"/>
      <c r="ESJ34" s="27"/>
      <c r="ESK34" s="27"/>
      <c r="ESL34" s="27"/>
      <c r="ESM34" s="27"/>
      <c r="ESN34" s="27"/>
      <c r="ESO34" s="27"/>
      <c r="ESP34" s="27"/>
      <c r="ESQ34" s="27"/>
      <c r="ESR34" s="27"/>
      <c r="ESS34" s="27"/>
      <c r="EST34" s="27"/>
      <c r="ESU34" s="27"/>
      <c r="ESV34" s="27"/>
      <c r="ESW34" s="27"/>
      <c r="ESX34" s="27"/>
      <c r="ESY34" s="27"/>
      <c r="ESZ34" s="27"/>
      <c r="ETA34" s="27"/>
      <c r="ETB34" s="27"/>
      <c r="ETC34" s="27"/>
      <c r="ETD34" s="27"/>
      <c r="ETE34" s="27"/>
      <c r="ETF34" s="27"/>
      <c r="ETG34" s="27"/>
      <c r="ETH34" s="27"/>
      <c r="ETI34" s="27"/>
      <c r="ETJ34" s="27"/>
      <c r="ETK34" s="27"/>
      <c r="ETL34" s="27"/>
      <c r="ETM34" s="27"/>
      <c r="ETN34" s="27"/>
      <c r="ETO34" s="27"/>
      <c r="ETP34" s="27"/>
      <c r="ETQ34" s="27"/>
      <c r="ETR34" s="27"/>
      <c r="ETS34" s="27"/>
      <c r="ETT34" s="27"/>
      <c r="ETU34" s="27"/>
      <c r="ETV34" s="27"/>
      <c r="ETW34" s="27"/>
      <c r="ETX34" s="27"/>
      <c r="ETY34" s="27"/>
      <c r="ETZ34" s="27"/>
      <c r="EUA34" s="27"/>
      <c r="EUB34" s="27"/>
      <c r="EUC34" s="27"/>
      <c r="EUD34" s="27"/>
      <c r="EUE34" s="27"/>
      <c r="EUF34" s="27"/>
      <c r="EUG34" s="27"/>
      <c r="EUH34" s="27"/>
      <c r="EUI34" s="27"/>
      <c r="EUJ34" s="27"/>
      <c r="EUK34" s="27"/>
      <c r="EUL34" s="27"/>
      <c r="EUM34" s="27"/>
      <c r="EUN34" s="27"/>
      <c r="EUO34" s="27"/>
      <c r="EUP34" s="27"/>
      <c r="EUQ34" s="27"/>
      <c r="EUR34" s="27"/>
      <c r="EUS34" s="27"/>
      <c r="EUT34" s="27"/>
      <c r="EUU34" s="27"/>
      <c r="EUV34" s="27"/>
      <c r="EUW34" s="27"/>
      <c r="EUX34" s="27"/>
      <c r="EUY34" s="27"/>
      <c r="EUZ34" s="27"/>
      <c r="EVA34" s="27"/>
      <c r="EVB34" s="27"/>
      <c r="EVC34" s="27"/>
      <c r="EVD34" s="27"/>
      <c r="EVE34" s="27"/>
      <c r="EVF34" s="27"/>
      <c r="EVG34" s="27"/>
      <c r="EVH34" s="27"/>
      <c r="EVI34" s="27"/>
      <c r="EVJ34" s="27"/>
      <c r="EVK34" s="27"/>
      <c r="EVL34" s="27"/>
      <c r="EVM34" s="27"/>
      <c r="EVN34" s="27"/>
      <c r="EVO34" s="27"/>
      <c r="EVP34" s="27"/>
      <c r="EVQ34" s="27"/>
      <c r="EVR34" s="27"/>
      <c r="EVS34" s="27"/>
      <c r="EVT34" s="27"/>
      <c r="EVU34" s="27"/>
      <c r="EVV34" s="27"/>
      <c r="EVW34" s="27"/>
      <c r="EVX34" s="27"/>
      <c r="EVY34" s="27"/>
      <c r="EVZ34" s="27"/>
      <c r="EWA34" s="27"/>
      <c r="EWB34" s="27"/>
      <c r="EWC34" s="27"/>
      <c r="EWD34" s="27"/>
      <c r="EWE34" s="27"/>
      <c r="EWF34" s="27"/>
      <c r="EWG34" s="27"/>
      <c r="EWH34" s="27"/>
      <c r="EWI34" s="27"/>
      <c r="EWJ34" s="27"/>
      <c r="EWK34" s="27"/>
      <c r="EWL34" s="27"/>
      <c r="EWM34" s="27"/>
      <c r="EWN34" s="27"/>
      <c r="EWO34" s="27"/>
      <c r="EWP34" s="27"/>
      <c r="EWQ34" s="27"/>
      <c r="EWR34" s="27"/>
      <c r="EWS34" s="27"/>
      <c r="EWT34" s="27"/>
      <c r="EWU34" s="27"/>
      <c r="EWV34" s="27"/>
      <c r="EWW34" s="27"/>
      <c r="EWX34" s="27"/>
      <c r="EWY34" s="27"/>
      <c r="EWZ34" s="27"/>
      <c r="EXA34" s="27"/>
      <c r="EXB34" s="27"/>
      <c r="EXC34" s="27"/>
      <c r="EXD34" s="27"/>
      <c r="EXE34" s="27"/>
      <c r="EXF34" s="27"/>
      <c r="EXG34" s="27"/>
      <c r="EXH34" s="27"/>
      <c r="EXI34" s="27"/>
      <c r="EXJ34" s="27"/>
      <c r="EXK34" s="27"/>
      <c r="EXL34" s="27"/>
      <c r="EXM34" s="27"/>
      <c r="EXN34" s="27"/>
      <c r="EXO34" s="27"/>
      <c r="EXP34" s="27"/>
      <c r="EXQ34" s="27"/>
      <c r="EXR34" s="27"/>
      <c r="EXS34" s="27"/>
      <c r="EXT34" s="27"/>
      <c r="EXU34" s="27"/>
      <c r="EXV34" s="27"/>
      <c r="EXW34" s="27"/>
      <c r="EXX34" s="27"/>
      <c r="EXY34" s="27"/>
      <c r="EXZ34" s="27"/>
      <c r="EYA34" s="27"/>
      <c r="EYB34" s="27"/>
      <c r="EYC34" s="27"/>
      <c r="EYD34" s="27"/>
      <c r="EYE34" s="27"/>
      <c r="EYF34" s="27"/>
      <c r="EYG34" s="27"/>
      <c r="EYH34" s="27"/>
      <c r="EYI34" s="27"/>
      <c r="EYJ34" s="27"/>
      <c r="EYK34" s="27"/>
      <c r="EYL34" s="27"/>
      <c r="EYM34" s="27"/>
      <c r="EYN34" s="27"/>
      <c r="EYO34" s="27"/>
      <c r="EYP34" s="27"/>
      <c r="EYQ34" s="27"/>
      <c r="EYR34" s="27"/>
      <c r="EYS34" s="27"/>
      <c r="EYT34" s="27"/>
      <c r="EYU34" s="27"/>
      <c r="EYV34" s="27"/>
      <c r="EYW34" s="27"/>
      <c r="EYX34" s="27"/>
      <c r="EYY34" s="27"/>
      <c r="EYZ34" s="27"/>
      <c r="EZA34" s="27"/>
      <c r="EZB34" s="27"/>
      <c r="EZC34" s="27"/>
      <c r="EZD34" s="27"/>
      <c r="EZE34" s="27"/>
      <c r="EZF34" s="27"/>
      <c r="EZG34" s="27"/>
      <c r="EZH34" s="27"/>
      <c r="EZI34" s="27"/>
      <c r="EZJ34" s="27"/>
      <c r="EZK34" s="27"/>
      <c r="EZL34" s="27"/>
      <c r="EZM34" s="27"/>
      <c r="EZN34" s="27"/>
      <c r="EZO34" s="27"/>
      <c r="EZP34" s="27"/>
      <c r="EZQ34" s="27"/>
      <c r="EZR34" s="27"/>
      <c r="EZS34" s="27"/>
      <c r="EZT34" s="27"/>
      <c r="EZU34" s="27"/>
      <c r="EZV34" s="27"/>
      <c r="EZW34" s="27"/>
      <c r="EZX34" s="27"/>
      <c r="EZY34" s="27"/>
      <c r="EZZ34" s="27"/>
      <c r="FAA34" s="27"/>
      <c r="FAB34" s="27"/>
      <c r="FAC34" s="27"/>
      <c r="FAD34" s="27"/>
      <c r="FAE34" s="27"/>
      <c r="FAF34" s="27"/>
      <c r="FAG34" s="27"/>
      <c r="FAH34" s="27"/>
      <c r="FAI34" s="27"/>
      <c r="FAJ34" s="27"/>
      <c r="FAK34" s="27"/>
      <c r="FAL34" s="27"/>
      <c r="FAM34" s="27"/>
      <c r="FAN34" s="27"/>
      <c r="FAO34" s="27"/>
      <c r="FAP34" s="27"/>
      <c r="FAQ34" s="27"/>
      <c r="FAR34" s="27"/>
      <c r="FAS34" s="27"/>
      <c r="FAT34" s="27"/>
      <c r="FAU34" s="27"/>
      <c r="FAV34" s="27"/>
      <c r="FAW34" s="27"/>
      <c r="FAX34" s="27"/>
      <c r="FAY34" s="27"/>
      <c r="FAZ34" s="27"/>
      <c r="FBA34" s="27"/>
      <c r="FBB34" s="27"/>
      <c r="FBC34" s="27"/>
      <c r="FBD34" s="27"/>
      <c r="FBE34" s="27"/>
      <c r="FBF34" s="27"/>
      <c r="FBG34" s="27"/>
      <c r="FBH34" s="27"/>
      <c r="FBI34" s="27"/>
      <c r="FBJ34" s="27"/>
      <c r="FBK34" s="27"/>
      <c r="FBL34" s="27"/>
      <c r="FBM34" s="27"/>
      <c r="FBN34" s="27"/>
      <c r="FBO34" s="27"/>
      <c r="FBP34" s="27"/>
      <c r="FBQ34" s="27"/>
      <c r="FBR34" s="27"/>
      <c r="FBS34" s="27"/>
      <c r="FBT34" s="27"/>
      <c r="FBU34" s="27"/>
      <c r="FBV34" s="27"/>
      <c r="FBW34" s="27"/>
      <c r="FBX34" s="27"/>
      <c r="FBY34" s="27"/>
      <c r="FBZ34" s="27"/>
      <c r="FCA34" s="27"/>
      <c r="FCB34" s="27"/>
      <c r="FCC34" s="27"/>
      <c r="FCD34" s="27"/>
      <c r="FCE34" s="27"/>
      <c r="FCF34" s="27"/>
      <c r="FCG34" s="27"/>
      <c r="FCH34" s="27"/>
      <c r="FCI34" s="27"/>
      <c r="FCJ34" s="27"/>
      <c r="FCK34" s="27"/>
      <c r="FCL34" s="27"/>
      <c r="FCM34" s="27"/>
      <c r="FCN34" s="27"/>
      <c r="FCO34" s="27"/>
      <c r="FCP34" s="27"/>
      <c r="FCQ34" s="27"/>
      <c r="FCR34" s="27"/>
      <c r="FCS34" s="27"/>
      <c r="FCT34" s="27"/>
      <c r="FCU34" s="27"/>
      <c r="FCV34" s="27"/>
      <c r="FCW34" s="27"/>
      <c r="FCX34" s="27"/>
      <c r="FCY34" s="27"/>
      <c r="FCZ34" s="27"/>
      <c r="FDA34" s="27"/>
      <c r="FDB34" s="27"/>
      <c r="FDC34" s="27"/>
      <c r="FDD34" s="27"/>
      <c r="FDE34" s="27"/>
      <c r="FDF34" s="27"/>
      <c r="FDG34" s="27"/>
      <c r="FDH34" s="27"/>
      <c r="FDI34" s="27"/>
      <c r="FDJ34" s="27"/>
      <c r="FDK34" s="27"/>
      <c r="FDL34" s="27"/>
      <c r="FDM34" s="27"/>
      <c r="FDN34" s="27"/>
      <c r="FDO34" s="27"/>
      <c r="FDP34" s="27"/>
      <c r="FDQ34" s="27"/>
      <c r="FDR34" s="27"/>
      <c r="FDS34" s="27"/>
      <c r="FDT34" s="27"/>
      <c r="FDU34" s="27"/>
      <c r="FDV34" s="27"/>
      <c r="FDW34" s="27"/>
      <c r="FDX34" s="27"/>
      <c r="FDY34" s="27"/>
      <c r="FDZ34" s="27"/>
      <c r="FEA34" s="27"/>
      <c r="FEB34" s="27"/>
      <c r="FEC34" s="27"/>
      <c r="FED34" s="27"/>
      <c r="FEE34" s="27"/>
      <c r="FEF34" s="27"/>
      <c r="FEG34" s="27"/>
      <c r="FEH34" s="27"/>
      <c r="FEI34" s="27"/>
      <c r="FEJ34" s="27"/>
      <c r="FEK34" s="27"/>
      <c r="FEL34" s="27"/>
      <c r="FEM34" s="27"/>
      <c r="FEN34" s="27"/>
      <c r="FEO34" s="27"/>
      <c r="FEP34" s="27"/>
      <c r="FEQ34" s="27"/>
      <c r="FER34" s="27"/>
      <c r="FES34" s="27"/>
      <c r="FET34" s="27"/>
      <c r="FEU34" s="27"/>
      <c r="FEV34" s="27"/>
      <c r="FEW34" s="27"/>
      <c r="FEX34" s="27"/>
      <c r="FEY34" s="27"/>
      <c r="FEZ34" s="27"/>
      <c r="FFA34" s="27"/>
      <c r="FFB34" s="27"/>
      <c r="FFC34" s="27"/>
      <c r="FFD34" s="27"/>
      <c r="FFE34" s="27"/>
      <c r="FFF34" s="27"/>
      <c r="FFG34" s="27"/>
      <c r="FFH34" s="27"/>
      <c r="FFI34" s="27"/>
      <c r="FFJ34" s="27"/>
      <c r="FFK34" s="27"/>
      <c r="FFL34" s="27"/>
      <c r="FFM34" s="27"/>
      <c r="FFN34" s="27"/>
      <c r="FFO34" s="27"/>
      <c r="FFP34" s="27"/>
      <c r="FFQ34" s="27"/>
      <c r="FFR34" s="27"/>
      <c r="FFS34" s="27"/>
      <c r="FFT34" s="27"/>
      <c r="FFU34" s="27"/>
      <c r="FFV34" s="27"/>
      <c r="FFW34" s="27"/>
      <c r="FFX34" s="27"/>
      <c r="FFY34" s="27"/>
      <c r="FFZ34" s="27"/>
      <c r="FGA34" s="27"/>
      <c r="FGB34" s="27"/>
      <c r="FGC34" s="27"/>
      <c r="FGD34" s="27"/>
      <c r="FGE34" s="27"/>
      <c r="FGF34" s="27"/>
      <c r="FGG34" s="27"/>
      <c r="FGH34" s="27"/>
      <c r="FGI34" s="27"/>
      <c r="FGJ34" s="27"/>
      <c r="FGK34" s="27"/>
      <c r="FGL34" s="27"/>
      <c r="FGM34" s="27"/>
      <c r="FGN34" s="27"/>
      <c r="FGO34" s="27"/>
      <c r="FGP34" s="27"/>
      <c r="FGQ34" s="27"/>
      <c r="FGR34" s="27"/>
      <c r="FGS34" s="27"/>
      <c r="FGT34" s="27"/>
      <c r="FGU34" s="27"/>
      <c r="FGV34" s="27"/>
      <c r="FGW34" s="27"/>
      <c r="FGX34" s="27"/>
      <c r="FGY34" s="27"/>
      <c r="FGZ34" s="27"/>
      <c r="FHA34" s="27"/>
      <c r="FHB34" s="27"/>
      <c r="FHC34" s="27"/>
      <c r="FHD34" s="27"/>
      <c r="FHE34" s="27"/>
      <c r="FHF34" s="27"/>
      <c r="FHG34" s="27"/>
      <c r="FHH34" s="27"/>
      <c r="FHI34" s="27"/>
      <c r="FHJ34" s="27"/>
      <c r="FHK34" s="27"/>
      <c r="FHL34" s="27"/>
      <c r="FHM34" s="27"/>
      <c r="FHN34" s="27"/>
      <c r="FHO34" s="27"/>
      <c r="FHP34" s="27"/>
      <c r="FHQ34" s="27"/>
      <c r="FHR34" s="27"/>
      <c r="FHS34" s="27"/>
      <c r="FHT34" s="27"/>
      <c r="FHU34" s="27"/>
      <c r="FHV34" s="27"/>
      <c r="FHW34" s="27"/>
      <c r="FHX34" s="27"/>
      <c r="FHY34" s="27"/>
      <c r="FHZ34" s="27"/>
      <c r="FIA34" s="27"/>
      <c r="FIB34" s="27"/>
      <c r="FIC34" s="27"/>
      <c r="FID34" s="27"/>
      <c r="FIE34" s="27"/>
      <c r="FIF34" s="27"/>
      <c r="FIG34" s="27"/>
      <c r="FIH34" s="27"/>
      <c r="FII34" s="27"/>
      <c r="FIJ34" s="27"/>
      <c r="FIK34" s="27"/>
      <c r="FIL34" s="27"/>
      <c r="FIM34" s="27"/>
      <c r="FIN34" s="27"/>
      <c r="FIO34" s="27"/>
      <c r="FIP34" s="27"/>
      <c r="FIQ34" s="27"/>
      <c r="FIR34" s="27"/>
      <c r="FIS34" s="27"/>
      <c r="FIT34" s="27"/>
      <c r="FIU34" s="27"/>
      <c r="FIV34" s="27"/>
      <c r="FIW34" s="27"/>
      <c r="FIX34" s="27"/>
      <c r="FIY34" s="27"/>
      <c r="FIZ34" s="27"/>
      <c r="FJA34" s="27"/>
      <c r="FJB34" s="27"/>
      <c r="FJC34" s="27"/>
      <c r="FJD34" s="27"/>
      <c r="FJE34" s="27"/>
      <c r="FJF34" s="27"/>
      <c r="FJG34" s="27"/>
      <c r="FJH34" s="27"/>
      <c r="FJI34" s="27"/>
      <c r="FJJ34" s="27"/>
      <c r="FJK34" s="27"/>
      <c r="FJL34" s="27"/>
      <c r="FJM34" s="27"/>
      <c r="FJN34" s="27"/>
      <c r="FJO34" s="27"/>
      <c r="FJP34" s="27"/>
      <c r="FJQ34" s="27"/>
      <c r="FJR34" s="27"/>
      <c r="FJS34" s="27"/>
      <c r="FJT34" s="27"/>
      <c r="FJU34" s="27"/>
      <c r="FJV34" s="27"/>
      <c r="FJW34" s="27"/>
      <c r="FJX34" s="27"/>
      <c r="FJY34" s="27"/>
      <c r="FJZ34" s="27"/>
      <c r="FKA34" s="27"/>
      <c r="FKB34" s="27"/>
      <c r="FKC34" s="27"/>
      <c r="FKD34" s="27"/>
      <c r="FKE34" s="27"/>
      <c r="FKF34" s="27"/>
      <c r="FKG34" s="27"/>
      <c r="FKH34" s="27"/>
      <c r="FKI34" s="27"/>
      <c r="FKJ34" s="27"/>
      <c r="FKK34" s="27"/>
      <c r="FKL34" s="27"/>
      <c r="FKM34" s="27"/>
      <c r="FKN34" s="27"/>
      <c r="FKO34" s="27"/>
      <c r="FKP34" s="27"/>
      <c r="FKQ34" s="27"/>
      <c r="FKR34" s="27"/>
      <c r="FKS34" s="27"/>
      <c r="FKT34" s="27"/>
      <c r="FKU34" s="27"/>
      <c r="FKV34" s="27"/>
      <c r="FKW34" s="27"/>
      <c r="FKX34" s="27"/>
      <c r="FKY34" s="27"/>
      <c r="FKZ34" s="27"/>
      <c r="FLA34" s="27"/>
      <c r="FLB34" s="27"/>
      <c r="FLC34" s="27"/>
      <c r="FLD34" s="27"/>
      <c r="FLE34" s="27"/>
      <c r="FLF34" s="27"/>
      <c r="FLG34" s="27"/>
      <c r="FLH34" s="27"/>
      <c r="FLI34" s="27"/>
      <c r="FLJ34" s="27"/>
      <c r="FLK34" s="27"/>
      <c r="FLL34" s="27"/>
      <c r="FLM34" s="27"/>
      <c r="FLN34" s="27"/>
      <c r="FLO34" s="27"/>
      <c r="FLP34" s="27"/>
      <c r="FLQ34" s="27"/>
      <c r="FLR34" s="27"/>
      <c r="FLS34" s="27"/>
      <c r="FLT34" s="27"/>
      <c r="FLU34" s="27"/>
      <c r="FLV34" s="27"/>
      <c r="FLW34" s="27"/>
      <c r="FLX34" s="27"/>
      <c r="FLY34" s="27"/>
      <c r="FLZ34" s="27"/>
      <c r="FMA34" s="27"/>
      <c r="FMB34" s="27"/>
      <c r="FMC34" s="27"/>
      <c r="FMD34" s="27"/>
      <c r="FME34" s="27"/>
      <c r="FMF34" s="27"/>
      <c r="FMG34" s="27"/>
      <c r="FMH34" s="27"/>
      <c r="FMI34" s="27"/>
      <c r="FMJ34" s="27"/>
      <c r="FMK34" s="27"/>
      <c r="FML34" s="27"/>
      <c r="FMM34" s="27"/>
      <c r="FMN34" s="27"/>
      <c r="FMO34" s="27"/>
      <c r="FMP34" s="27"/>
      <c r="FMQ34" s="27"/>
      <c r="FMR34" s="27"/>
      <c r="FMS34" s="27"/>
      <c r="FMT34" s="27"/>
      <c r="FMU34" s="27"/>
      <c r="FMV34" s="27"/>
      <c r="FMW34" s="27"/>
      <c r="FMX34" s="27"/>
      <c r="FMY34" s="27"/>
      <c r="FMZ34" s="27"/>
      <c r="FNA34" s="27"/>
      <c r="FNB34" s="27"/>
      <c r="FNC34" s="27"/>
      <c r="FND34" s="27"/>
      <c r="FNE34" s="27"/>
      <c r="FNF34" s="27"/>
      <c r="FNG34" s="27"/>
      <c r="FNH34" s="27"/>
      <c r="FNI34" s="27"/>
      <c r="FNJ34" s="27"/>
      <c r="FNK34" s="27"/>
      <c r="FNL34" s="27"/>
      <c r="FNM34" s="27"/>
      <c r="FNN34" s="27"/>
      <c r="FNO34" s="27"/>
      <c r="FNP34" s="27"/>
      <c r="FNQ34" s="27"/>
      <c r="FNR34" s="27"/>
      <c r="FNS34" s="27"/>
      <c r="FNT34" s="27"/>
      <c r="FNU34" s="27"/>
      <c r="FNV34" s="27"/>
      <c r="FNW34" s="27"/>
      <c r="FNX34" s="27"/>
      <c r="FNY34" s="27"/>
      <c r="FNZ34" s="27"/>
      <c r="FOA34" s="27"/>
      <c r="FOB34" s="27"/>
      <c r="FOC34" s="27"/>
      <c r="FOD34" s="27"/>
      <c r="FOE34" s="27"/>
      <c r="FOF34" s="27"/>
      <c r="FOG34" s="27"/>
      <c r="FOH34" s="27"/>
      <c r="FOI34" s="27"/>
      <c r="FOJ34" s="27"/>
      <c r="FOK34" s="27"/>
      <c r="FOL34" s="27"/>
      <c r="FOM34" s="27"/>
      <c r="FON34" s="27"/>
      <c r="FOO34" s="27"/>
      <c r="FOP34" s="27"/>
      <c r="FOQ34" s="27"/>
      <c r="FOR34" s="27"/>
      <c r="FOS34" s="27"/>
      <c r="FOT34" s="27"/>
      <c r="FOU34" s="27"/>
      <c r="FOV34" s="27"/>
      <c r="FOW34" s="27"/>
      <c r="FOX34" s="27"/>
      <c r="FOY34" s="27"/>
      <c r="FOZ34" s="27"/>
      <c r="FPA34" s="27"/>
      <c r="FPB34" s="27"/>
      <c r="FPC34" s="27"/>
      <c r="FPD34" s="27"/>
      <c r="FPE34" s="27"/>
      <c r="FPF34" s="27"/>
      <c r="FPG34" s="27"/>
      <c r="FPH34" s="27"/>
      <c r="FPI34" s="27"/>
      <c r="FPJ34" s="27"/>
      <c r="FPK34" s="27"/>
      <c r="FPL34" s="27"/>
      <c r="FPM34" s="27"/>
      <c r="FPN34" s="27"/>
      <c r="FPO34" s="27"/>
      <c r="FPP34" s="27"/>
      <c r="FPQ34" s="27"/>
      <c r="FPR34" s="27"/>
      <c r="FPS34" s="27"/>
      <c r="FPT34" s="27"/>
      <c r="FPU34" s="27"/>
      <c r="FPV34" s="27"/>
      <c r="FPW34" s="27"/>
      <c r="FPX34" s="27"/>
      <c r="FPY34" s="27"/>
      <c r="FPZ34" s="27"/>
      <c r="FQA34" s="27"/>
      <c r="FQB34" s="27"/>
      <c r="FQC34" s="27"/>
      <c r="FQD34" s="27"/>
      <c r="FQE34" s="27"/>
      <c r="FQF34" s="27"/>
      <c r="FQG34" s="27"/>
      <c r="FQH34" s="27"/>
      <c r="FQI34" s="27"/>
      <c r="FQJ34" s="27"/>
      <c r="FQK34" s="27"/>
      <c r="FQL34" s="27"/>
      <c r="FQM34" s="27"/>
      <c r="FQN34" s="27"/>
      <c r="FQO34" s="27"/>
      <c r="FQP34" s="27"/>
      <c r="FQQ34" s="27"/>
      <c r="FQR34" s="27"/>
      <c r="FQS34" s="27"/>
      <c r="FQT34" s="27"/>
      <c r="FQU34" s="27"/>
      <c r="FQV34" s="27"/>
      <c r="FQW34" s="27"/>
      <c r="FQX34" s="27"/>
      <c r="FQY34" s="27"/>
      <c r="FQZ34" s="27"/>
      <c r="FRA34" s="27"/>
      <c r="FRB34" s="27"/>
      <c r="FRC34" s="27"/>
      <c r="FRD34" s="27"/>
      <c r="FRE34" s="27"/>
      <c r="FRF34" s="27"/>
      <c r="FRG34" s="27"/>
      <c r="FRH34" s="27"/>
      <c r="FRI34" s="27"/>
      <c r="FRJ34" s="27"/>
      <c r="FRK34" s="27"/>
      <c r="FRL34" s="27"/>
      <c r="FRM34" s="27"/>
      <c r="FRN34" s="27"/>
      <c r="FRO34" s="27"/>
      <c r="FRP34" s="27"/>
      <c r="FRQ34" s="27"/>
      <c r="FRR34" s="27"/>
      <c r="FRS34" s="27"/>
      <c r="FRT34" s="27"/>
      <c r="FRU34" s="27"/>
      <c r="FRV34" s="27"/>
      <c r="FRW34" s="27"/>
      <c r="FRX34" s="27"/>
      <c r="FRY34" s="27"/>
      <c r="FRZ34" s="27"/>
      <c r="FSA34" s="27"/>
      <c r="FSB34" s="27"/>
      <c r="FSC34" s="27"/>
      <c r="FSD34" s="27"/>
      <c r="FSE34" s="27"/>
      <c r="FSF34" s="27"/>
      <c r="FSG34" s="27"/>
      <c r="FSH34" s="27"/>
      <c r="FSI34" s="27"/>
      <c r="FSJ34" s="27"/>
      <c r="FSK34" s="27"/>
      <c r="FSL34" s="27"/>
      <c r="FSM34" s="27"/>
      <c r="FSN34" s="27"/>
      <c r="FSO34" s="27"/>
      <c r="FSP34" s="27"/>
      <c r="FSQ34" s="27"/>
      <c r="FSR34" s="27"/>
      <c r="FSS34" s="27"/>
      <c r="FST34" s="27"/>
      <c r="FSU34" s="27"/>
      <c r="FSV34" s="27"/>
      <c r="FSW34" s="27"/>
      <c r="FSX34" s="27"/>
      <c r="FSY34" s="27"/>
      <c r="FSZ34" s="27"/>
      <c r="FTA34" s="27"/>
      <c r="FTB34" s="27"/>
      <c r="FTC34" s="27"/>
      <c r="FTD34" s="27"/>
      <c r="FTE34" s="27"/>
      <c r="FTF34" s="27"/>
      <c r="FTG34" s="27"/>
      <c r="FTH34" s="27"/>
      <c r="FTI34" s="27"/>
      <c r="FTJ34" s="27"/>
      <c r="FTK34" s="27"/>
      <c r="FTL34" s="27"/>
      <c r="FTM34" s="27"/>
      <c r="FTN34" s="27"/>
      <c r="FTO34" s="27"/>
      <c r="FTP34" s="27"/>
      <c r="FTQ34" s="27"/>
      <c r="FTR34" s="27"/>
      <c r="FTS34" s="27"/>
      <c r="FTT34" s="27"/>
      <c r="FTU34" s="27"/>
      <c r="FTV34" s="27"/>
      <c r="FTW34" s="27"/>
      <c r="FTX34" s="27"/>
      <c r="FTY34" s="27"/>
      <c r="FTZ34" s="27"/>
      <c r="FUA34" s="27"/>
      <c r="FUB34" s="27"/>
      <c r="FUC34" s="27"/>
      <c r="FUD34" s="27"/>
      <c r="FUE34" s="27"/>
      <c r="FUF34" s="27"/>
      <c r="FUG34" s="27"/>
      <c r="FUH34" s="27"/>
      <c r="FUI34" s="27"/>
      <c r="FUJ34" s="27"/>
      <c r="FUK34" s="27"/>
      <c r="FUL34" s="27"/>
      <c r="FUM34" s="27"/>
      <c r="FUN34" s="27"/>
      <c r="FUO34" s="27"/>
      <c r="FUP34" s="27"/>
      <c r="FUQ34" s="27"/>
      <c r="FUR34" s="27"/>
      <c r="FUS34" s="27"/>
      <c r="FUT34" s="27"/>
      <c r="FUU34" s="27"/>
      <c r="FUV34" s="27"/>
      <c r="FUW34" s="27"/>
      <c r="FUX34" s="27"/>
      <c r="FUY34" s="27"/>
      <c r="FUZ34" s="27"/>
      <c r="FVA34" s="27"/>
      <c r="FVB34" s="27"/>
      <c r="FVC34" s="27"/>
      <c r="FVD34" s="27"/>
      <c r="FVE34" s="27"/>
      <c r="FVF34" s="27"/>
      <c r="FVG34" s="27"/>
      <c r="FVH34" s="27"/>
      <c r="FVI34" s="27"/>
      <c r="FVJ34" s="27"/>
      <c r="FVK34" s="27"/>
      <c r="FVL34" s="27"/>
      <c r="FVM34" s="27"/>
      <c r="FVN34" s="27"/>
      <c r="FVO34" s="27"/>
      <c r="FVP34" s="27"/>
      <c r="FVQ34" s="27"/>
      <c r="FVR34" s="27"/>
      <c r="FVS34" s="27"/>
      <c r="FVT34" s="27"/>
      <c r="FVU34" s="27"/>
      <c r="FVV34" s="27"/>
      <c r="FVW34" s="27"/>
      <c r="FVX34" s="27"/>
      <c r="FVY34" s="27"/>
      <c r="FVZ34" s="27"/>
      <c r="FWA34" s="27"/>
      <c r="FWB34" s="27"/>
      <c r="FWC34" s="27"/>
      <c r="FWD34" s="27"/>
      <c r="FWE34" s="27"/>
      <c r="FWF34" s="27"/>
      <c r="FWG34" s="27"/>
      <c r="FWH34" s="27"/>
      <c r="FWI34" s="27"/>
      <c r="FWJ34" s="27"/>
      <c r="FWK34" s="27"/>
      <c r="FWL34" s="27"/>
      <c r="FWM34" s="27"/>
      <c r="FWN34" s="27"/>
      <c r="FWO34" s="27"/>
      <c r="FWP34" s="27"/>
      <c r="FWQ34" s="27"/>
      <c r="FWR34" s="27"/>
      <c r="FWS34" s="27"/>
      <c r="FWT34" s="27"/>
      <c r="FWU34" s="27"/>
      <c r="FWV34" s="27"/>
      <c r="FWW34" s="27"/>
      <c r="FWX34" s="27"/>
      <c r="FWY34" s="27"/>
      <c r="FWZ34" s="27"/>
      <c r="FXA34" s="27"/>
      <c r="FXB34" s="27"/>
      <c r="FXC34" s="27"/>
      <c r="FXD34" s="27"/>
      <c r="FXE34" s="27"/>
      <c r="FXF34" s="27"/>
      <c r="FXG34" s="27"/>
      <c r="FXH34" s="27"/>
      <c r="FXI34" s="27"/>
      <c r="FXJ34" s="27"/>
      <c r="FXK34" s="27"/>
      <c r="FXL34" s="27"/>
      <c r="FXM34" s="27"/>
      <c r="FXN34" s="27"/>
      <c r="FXO34" s="27"/>
      <c r="FXP34" s="27"/>
      <c r="FXQ34" s="27"/>
      <c r="FXR34" s="27"/>
      <c r="FXS34" s="27"/>
      <c r="FXT34" s="27"/>
      <c r="FXU34" s="27"/>
      <c r="FXV34" s="27"/>
      <c r="FXW34" s="27"/>
      <c r="FXX34" s="27"/>
      <c r="FXY34" s="27"/>
      <c r="FXZ34" s="27"/>
      <c r="FYA34" s="27"/>
      <c r="FYB34" s="27"/>
      <c r="FYC34" s="27"/>
      <c r="FYD34" s="27"/>
      <c r="FYE34" s="27"/>
      <c r="FYF34" s="27"/>
      <c r="FYG34" s="27"/>
      <c r="FYH34" s="27"/>
      <c r="FYI34" s="27"/>
      <c r="FYJ34" s="27"/>
      <c r="FYK34" s="27"/>
      <c r="FYL34" s="27"/>
      <c r="FYM34" s="27"/>
      <c r="FYN34" s="27"/>
      <c r="FYO34" s="27"/>
      <c r="FYP34" s="27"/>
      <c r="FYQ34" s="27"/>
      <c r="FYR34" s="27"/>
      <c r="FYS34" s="27"/>
      <c r="FYT34" s="27"/>
      <c r="FYU34" s="27"/>
      <c r="FYV34" s="27"/>
      <c r="FYW34" s="27"/>
      <c r="FYX34" s="27"/>
      <c r="FYY34" s="27"/>
      <c r="FYZ34" s="27"/>
      <c r="FZA34" s="27"/>
      <c r="FZB34" s="27"/>
      <c r="FZC34" s="27"/>
      <c r="FZD34" s="27"/>
      <c r="FZE34" s="27"/>
      <c r="FZF34" s="27"/>
      <c r="FZG34" s="27"/>
      <c r="FZH34" s="27"/>
      <c r="FZI34" s="27"/>
      <c r="FZJ34" s="27"/>
      <c r="FZK34" s="27"/>
      <c r="FZL34" s="27"/>
      <c r="FZM34" s="27"/>
      <c r="FZN34" s="27"/>
      <c r="FZO34" s="27"/>
      <c r="FZP34" s="27"/>
      <c r="FZQ34" s="27"/>
      <c r="FZR34" s="27"/>
      <c r="FZS34" s="27"/>
      <c r="FZT34" s="27"/>
      <c r="FZU34" s="27"/>
      <c r="FZV34" s="27"/>
      <c r="FZW34" s="27"/>
      <c r="FZX34" s="27"/>
      <c r="FZY34" s="27"/>
      <c r="FZZ34" s="27"/>
      <c r="GAA34" s="27"/>
      <c r="GAB34" s="27"/>
      <c r="GAC34" s="27"/>
      <c r="GAD34" s="27"/>
      <c r="GAE34" s="27"/>
      <c r="GAF34" s="27"/>
      <c r="GAG34" s="27"/>
      <c r="GAH34" s="27"/>
      <c r="GAI34" s="27"/>
      <c r="GAJ34" s="27"/>
      <c r="GAK34" s="27"/>
      <c r="GAL34" s="27"/>
      <c r="GAM34" s="27"/>
      <c r="GAN34" s="27"/>
      <c r="GAO34" s="27"/>
      <c r="GAP34" s="27"/>
      <c r="GAQ34" s="27"/>
      <c r="GAR34" s="27"/>
      <c r="GAS34" s="27"/>
      <c r="GAT34" s="27"/>
      <c r="GAU34" s="27"/>
      <c r="GAV34" s="27"/>
      <c r="GAW34" s="27"/>
      <c r="GAX34" s="27"/>
      <c r="GAY34" s="27"/>
      <c r="GAZ34" s="27"/>
      <c r="GBA34" s="27"/>
      <c r="GBB34" s="27"/>
      <c r="GBC34" s="27"/>
      <c r="GBD34" s="27"/>
      <c r="GBE34" s="27"/>
      <c r="GBF34" s="27"/>
      <c r="GBG34" s="27"/>
      <c r="GBH34" s="27"/>
      <c r="GBI34" s="27"/>
      <c r="GBJ34" s="27"/>
      <c r="GBK34" s="27"/>
      <c r="GBL34" s="27"/>
      <c r="GBM34" s="27"/>
      <c r="GBN34" s="27"/>
      <c r="GBO34" s="27"/>
      <c r="GBP34" s="27"/>
      <c r="GBQ34" s="27"/>
      <c r="GBR34" s="27"/>
      <c r="GBS34" s="27"/>
      <c r="GBT34" s="27"/>
      <c r="GBU34" s="27"/>
      <c r="GBV34" s="27"/>
      <c r="GBW34" s="27"/>
      <c r="GBX34" s="27"/>
      <c r="GBY34" s="27"/>
      <c r="GBZ34" s="27"/>
      <c r="GCA34" s="27"/>
      <c r="GCB34" s="27"/>
      <c r="GCC34" s="27"/>
      <c r="GCD34" s="27"/>
      <c r="GCE34" s="27"/>
      <c r="GCF34" s="27"/>
      <c r="GCG34" s="27"/>
      <c r="GCH34" s="27"/>
      <c r="GCI34" s="27"/>
      <c r="GCJ34" s="27"/>
      <c r="GCK34" s="27"/>
      <c r="GCL34" s="27"/>
      <c r="GCM34" s="27"/>
      <c r="GCN34" s="27"/>
      <c r="GCO34" s="27"/>
      <c r="GCP34" s="27"/>
      <c r="GCQ34" s="27"/>
      <c r="GCR34" s="27"/>
      <c r="GCS34" s="27"/>
      <c r="GCT34" s="27"/>
      <c r="GCU34" s="27"/>
      <c r="GCV34" s="27"/>
      <c r="GCW34" s="27"/>
      <c r="GCX34" s="27"/>
      <c r="GCY34" s="27"/>
      <c r="GCZ34" s="27"/>
      <c r="GDA34" s="27"/>
      <c r="GDB34" s="27"/>
      <c r="GDC34" s="27"/>
      <c r="GDD34" s="27"/>
      <c r="GDE34" s="27"/>
      <c r="GDF34" s="27"/>
      <c r="GDG34" s="27"/>
      <c r="GDH34" s="27"/>
      <c r="GDI34" s="27"/>
      <c r="GDJ34" s="27"/>
      <c r="GDK34" s="27"/>
      <c r="GDL34" s="27"/>
      <c r="GDM34" s="27"/>
      <c r="GDN34" s="27"/>
      <c r="GDO34" s="27"/>
      <c r="GDP34" s="27"/>
      <c r="GDQ34" s="27"/>
      <c r="GDR34" s="27"/>
      <c r="GDS34" s="27"/>
      <c r="GDT34" s="27"/>
      <c r="GDU34" s="27"/>
      <c r="GDV34" s="27"/>
      <c r="GDW34" s="27"/>
      <c r="GDX34" s="27"/>
      <c r="GDY34" s="27"/>
      <c r="GDZ34" s="27"/>
      <c r="GEA34" s="27"/>
      <c r="GEB34" s="27"/>
      <c r="GEC34" s="27"/>
      <c r="GED34" s="27"/>
      <c r="GEE34" s="27"/>
      <c r="GEF34" s="27"/>
      <c r="GEG34" s="27"/>
      <c r="GEH34" s="27"/>
      <c r="GEI34" s="27"/>
      <c r="GEJ34" s="27"/>
      <c r="GEK34" s="27"/>
      <c r="GEL34" s="27"/>
      <c r="GEM34" s="27"/>
      <c r="GEN34" s="27"/>
      <c r="GEO34" s="27"/>
      <c r="GEP34" s="27"/>
      <c r="GEQ34" s="27"/>
      <c r="GER34" s="27"/>
      <c r="GES34" s="27"/>
      <c r="GET34" s="27"/>
      <c r="GEU34" s="27"/>
      <c r="GEV34" s="27"/>
      <c r="GEW34" s="27"/>
      <c r="GEX34" s="27"/>
      <c r="GEY34" s="27"/>
      <c r="GEZ34" s="27"/>
      <c r="GFA34" s="27"/>
      <c r="GFB34" s="27"/>
      <c r="GFC34" s="27"/>
      <c r="GFD34" s="27"/>
      <c r="GFE34" s="27"/>
      <c r="GFF34" s="27"/>
      <c r="GFG34" s="27"/>
      <c r="GFH34" s="27"/>
      <c r="GFI34" s="27"/>
      <c r="GFJ34" s="27"/>
      <c r="GFK34" s="27"/>
      <c r="GFL34" s="27"/>
      <c r="GFM34" s="27"/>
      <c r="GFN34" s="27"/>
      <c r="GFO34" s="27"/>
      <c r="GFP34" s="27"/>
      <c r="GFQ34" s="27"/>
      <c r="GFR34" s="27"/>
      <c r="GFS34" s="27"/>
      <c r="GFT34" s="27"/>
      <c r="GFU34" s="27"/>
      <c r="GFV34" s="27"/>
      <c r="GFW34" s="27"/>
      <c r="GFX34" s="27"/>
      <c r="GFY34" s="27"/>
      <c r="GFZ34" s="27"/>
      <c r="GGA34" s="27"/>
      <c r="GGB34" s="27"/>
      <c r="GGC34" s="27"/>
      <c r="GGD34" s="27"/>
      <c r="GGE34" s="27"/>
      <c r="GGF34" s="27"/>
      <c r="GGG34" s="27"/>
      <c r="GGH34" s="27"/>
      <c r="GGI34" s="27"/>
      <c r="GGJ34" s="27"/>
      <c r="GGK34" s="27"/>
      <c r="GGL34" s="27"/>
      <c r="GGM34" s="27"/>
      <c r="GGN34" s="27"/>
      <c r="GGO34" s="27"/>
      <c r="GGP34" s="27"/>
      <c r="GGQ34" s="27"/>
      <c r="GGR34" s="27"/>
      <c r="GGS34" s="27"/>
      <c r="GGT34" s="27"/>
      <c r="GGU34" s="27"/>
      <c r="GGV34" s="27"/>
      <c r="GGW34" s="27"/>
      <c r="GGX34" s="27"/>
      <c r="GGY34" s="27"/>
      <c r="GGZ34" s="27"/>
      <c r="GHA34" s="27"/>
      <c r="GHB34" s="27"/>
      <c r="GHC34" s="27"/>
      <c r="GHD34" s="27"/>
      <c r="GHE34" s="27"/>
      <c r="GHF34" s="27"/>
      <c r="GHG34" s="27"/>
      <c r="GHH34" s="27"/>
      <c r="GHI34" s="27"/>
      <c r="GHJ34" s="27"/>
      <c r="GHK34" s="27"/>
      <c r="GHL34" s="27"/>
      <c r="GHM34" s="27"/>
      <c r="GHN34" s="27"/>
      <c r="GHO34" s="27"/>
      <c r="GHP34" s="27"/>
      <c r="GHQ34" s="27"/>
      <c r="GHR34" s="27"/>
      <c r="GHS34" s="27"/>
      <c r="GHT34" s="27"/>
      <c r="GHU34" s="27"/>
      <c r="GHV34" s="27"/>
      <c r="GHW34" s="27"/>
      <c r="GHX34" s="27"/>
      <c r="GHY34" s="27"/>
      <c r="GHZ34" s="27"/>
      <c r="GIA34" s="27"/>
      <c r="GIB34" s="27"/>
      <c r="GIC34" s="27"/>
      <c r="GID34" s="27"/>
      <c r="GIE34" s="27"/>
      <c r="GIF34" s="27"/>
      <c r="GIG34" s="27"/>
      <c r="GIH34" s="27"/>
      <c r="GII34" s="27"/>
      <c r="GIJ34" s="27"/>
      <c r="GIK34" s="27"/>
      <c r="GIL34" s="27"/>
      <c r="GIM34" s="27"/>
      <c r="GIN34" s="27"/>
      <c r="GIO34" s="27"/>
      <c r="GIP34" s="27"/>
      <c r="GIQ34" s="27"/>
      <c r="GIR34" s="27"/>
      <c r="GIS34" s="27"/>
      <c r="GIT34" s="27"/>
      <c r="GIU34" s="27"/>
      <c r="GIV34" s="27"/>
      <c r="GIW34" s="27"/>
      <c r="GIX34" s="27"/>
      <c r="GIY34" s="27"/>
      <c r="GIZ34" s="27"/>
      <c r="GJA34" s="27"/>
      <c r="GJB34" s="27"/>
      <c r="GJC34" s="27"/>
      <c r="GJD34" s="27"/>
      <c r="GJE34" s="27"/>
      <c r="GJF34" s="27"/>
      <c r="GJG34" s="27"/>
      <c r="GJH34" s="27"/>
      <c r="GJI34" s="27"/>
      <c r="GJJ34" s="27"/>
      <c r="GJK34" s="27"/>
      <c r="GJL34" s="27"/>
      <c r="GJM34" s="27"/>
      <c r="GJN34" s="27"/>
      <c r="GJO34" s="27"/>
      <c r="GJP34" s="27"/>
      <c r="GJQ34" s="27"/>
      <c r="GJR34" s="27"/>
      <c r="GJS34" s="27"/>
      <c r="GJT34" s="27"/>
      <c r="GJU34" s="27"/>
      <c r="GJV34" s="27"/>
      <c r="GJW34" s="27"/>
      <c r="GJX34" s="27"/>
      <c r="GJY34" s="27"/>
      <c r="GJZ34" s="27"/>
      <c r="GKA34" s="27"/>
      <c r="GKB34" s="27"/>
      <c r="GKC34" s="27"/>
      <c r="GKD34" s="27"/>
      <c r="GKE34" s="27"/>
      <c r="GKF34" s="27"/>
      <c r="GKG34" s="27"/>
      <c r="GKH34" s="27"/>
      <c r="GKI34" s="27"/>
      <c r="GKJ34" s="27"/>
      <c r="GKK34" s="27"/>
      <c r="GKL34" s="27"/>
      <c r="GKM34" s="27"/>
      <c r="GKN34" s="27"/>
      <c r="GKO34" s="27"/>
      <c r="GKP34" s="27"/>
      <c r="GKQ34" s="27"/>
      <c r="GKR34" s="27"/>
      <c r="GKS34" s="27"/>
      <c r="GKT34" s="27"/>
      <c r="GKU34" s="27"/>
      <c r="GKV34" s="27"/>
      <c r="GKW34" s="27"/>
      <c r="GKX34" s="27"/>
      <c r="GKY34" s="27"/>
      <c r="GKZ34" s="27"/>
      <c r="GLA34" s="27"/>
      <c r="GLB34" s="27"/>
      <c r="GLC34" s="27"/>
      <c r="GLD34" s="27"/>
      <c r="GLE34" s="27"/>
      <c r="GLF34" s="27"/>
      <c r="GLG34" s="27"/>
      <c r="GLH34" s="27"/>
      <c r="GLI34" s="27"/>
      <c r="GLJ34" s="27"/>
      <c r="GLK34" s="27"/>
      <c r="GLL34" s="27"/>
      <c r="GLM34" s="27"/>
      <c r="GLN34" s="27"/>
      <c r="GLO34" s="27"/>
      <c r="GLP34" s="27"/>
      <c r="GLQ34" s="27"/>
      <c r="GLR34" s="27"/>
      <c r="GLS34" s="27"/>
      <c r="GLT34" s="27"/>
      <c r="GLU34" s="27"/>
      <c r="GLV34" s="27"/>
      <c r="GLW34" s="27"/>
      <c r="GLX34" s="27"/>
      <c r="GLY34" s="27"/>
      <c r="GLZ34" s="27"/>
      <c r="GMA34" s="27"/>
      <c r="GMB34" s="27"/>
      <c r="GMC34" s="27"/>
      <c r="GMD34" s="27"/>
      <c r="GME34" s="27"/>
      <c r="GMF34" s="27"/>
      <c r="GMG34" s="27"/>
      <c r="GMH34" s="27"/>
      <c r="GMI34" s="27"/>
      <c r="GMJ34" s="27"/>
      <c r="GMK34" s="27"/>
      <c r="GML34" s="27"/>
      <c r="GMM34" s="27"/>
      <c r="GMN34" s="27"/>
      <c r="GMO34" s="27"/>
      <c r="GMP34" s="27"/>
      <c r="GMQ34" s="27"/>
      <c r="GMR34" s="27"/>
      <c r="GMS34" s="27"/>
      <c r="GMT34" s="27"/>
      <c r="GMU34" s="27"/>
      <c r="GMV34" s="27"/>
      <c r="GMW34" s="27"/>
      <c r="GMX34" s="27"/>
      <c r="GMY34" s="27"/>
      <c r="GMZ34" s="27"/>
      <c r="GNA34" s="27"/>
      <c r="GNB34" s="27"/>
      <c r="GNC34" s="27"/>
      <c r="GND34" s="27"/>
      <c r="GNE34" s="27"/>
      <c r="GNF34" s="27"/>
      <c r="GNG34" s="27"/>
      <c r="GNH34" s="27"/>
      <c r="GNI34" s="27"/>
      <c r="GNJ34" s="27"/>
      <c r="GNK34" s="27"/>
      <c r="GNL34" s="27"/>
      <c r="GNM34" s="27"/>
      <c r="GNN34" s="27"/>
      <c r="GNO34" s="27"/>
      <c r="GNP34" s="27"/>
      <c r="GNQ34" s="27"/>
      <c r="GNR34" s="27"/>
      <c r="GNS34" s="27"/>
      <c r="GNT34" s="27"/>
      <c r="GNU34" s="27"/>
      <c r="GNV34" s="27"/>
      <c r="GNW34" s="27"/>
      <c r="GNX34" s="27"/>
      <c r="GNY34" s="27"/>
      <c r="GNZ34" s="27"/>
      <c r="GOA34" s="27"/>
      <c r="GOB34" s="27"/>
      <c r="GOC34" s="27"/>
      <c r="GOD34" s="27"/>
      <c r="GOE34" s="27"/>
      <c r="GOF34" s="27"/>
      <c r="GOG34" s="27"/>
      <c r="GOH34" s="27"/>
      <c r="GOI34" s="27"/>
      <c r="GOJ34" s="27"/>
      <c r="GOK34" s="27"/>
      <c r="GOL34" s="27"/>
      <c r="GOM34" s="27"/>
      <c r="GON34" s="27"/>
      <c r="GOO34" s="27"/>
      <c r="GOP34" s="27"/>
      <c r="GOQ34" s="27"/>
      <c r="GOR34" s="27"/>
      <c r="GOS34" s="27"/>
      <c r="GOT34" s="27"/>
      <c r="GOU34" s="27"/>
      <c r="GOV34" s="27"/>
      <c r="GOW34" s="27"/>
      <c r="GOX34" s="27"/>
      <c r="GOY34" s="27"/>
      <c r="GOZ34" s="27"/>
      <c r="GPA34" s="27"/>
      <c r="GPB34" s="27"/>
      <c r="GPC34" s="27"/>
      <c r="GPD34" s="27"/>
      <c r="GPE34" s="27"/>
      <c r="GPF34" s="27"/>
      <c r="GPG34" s="27"/>
      <c r="GPH34" s="27"/>
      <c r="GPI34" s="27"/>
      <c r="GPJ34" s="27"/>
      <c r="GPK34" s="27"/>
      <c r="GPL34" s="27"/>
      <c r="GPM34" s="27"/>
      <c r="GPN34" s="27"/>
      <c r="GPO34" s="27"/>
      <c r="GPP34" s="27"/>
      <c r="GPQ34" s="27"/>
      <c r="GPR34" s="27"/>
      <c r="GPS34" s="27"/>
      <c r="GPT34" s="27"/>
      <c r="GPU34" s="27"/>
      <c r="GPV34" s="27"/>
      <c r="GPW34" s="27"/>
      <c r="GPX34" s="27"/>
      <c r="GPY34" s="27"/>
      <c r="GPZ34" s="27"/>
      <c r="GQA34" s="27"/>
      <c r="GQB34" s="27"/>
      <c r="GQC34" s="27"/>
      <c r="GQD34" s="27"/>
      <c r="GQE34" s="27"/>
      <c r="GQF34" s="27"/>
      <c r="GQG34" s="27"/>
      <c r="GQH34" s="27"/>
      <c r="GQI34" s="27"/>
      <c r="GQJ34" s="27"/>
      <c r="GQK34" s="27"/>
      <c r="GQL34" s="27"/>
      <c r="GQM34" s="27"/>
      <c r="GQN34" s="27"/>
      <c r="GQO34" s="27"/>
      <c r="GQP34" s="27"/>
      <c r="GQQ34" s="27"/>
      <c r="GQR34" s="27"/>
      <c r="GQS34" s="27"/>
      <c r="GQT34" s="27"/>
      <c r="GQU34" s="27"/>
      <c r="GQV34" s="27"/>
      <c r="GQW34" s="27"/>
      <c r="GQX34" s="27"/>
      <c r="GQY34" s="27"/>
      <c r="GQZ34" s="27"/>
      <c r="GRA34" s="27"/>
      <c r="GRB34" s="27"/>
      <c r="GRC34" s="27"/>
      <c r="GRD34" s="27"/>
      <c r="GRE34" s="27"/>
      <c r="GRF34" s="27"/>
      <c r="GRG34" s="27"/>
      <c r="GRH34" s="27"/>
      <c r="GRI34" s="27"/>
      <c r="GRJ34" s="27"/>
      <c r="GRK34" s="27"/>
      <c r="GRL34" s="27"/>
      <c r="GRM34" s="27"/>
      <c r="GRN34" s="27"/>
      <c r="GRO34" s="27"/>
      <c r="GRP34" s="27"/>
      <c r="GRQ34" s="27"/>
      <c r="GRR34" s="27"/>
      <c r="GRS34" s="27"/>
      <c r="GRT34" s="27"/>
      <c r="GRU34" s="27"/>
      <c r="GRV34" s="27"/>
      <c r="GRW34" s="27"/>
      <c r="GRX34" s="27"/>
      <c r="GRY34" s="27"/>
      <c r="GRZ34" s="27"/>
      <c r="GSA34" s="27"/>
      <c r="GSB34" s="27"/>
      <c r="GSC34" s="27"/>
      <c r="GSD34" s="27"/>
      <c r="GSE34" s="27"/>
      <c r="GSF34" s="27"/>
      <c r="GSG34" s="27"/>
      <c r="GSH34" s="27"/>
      <c r="GSI34" s="27"/>
      <c r="GSJ34" s="27"/>
      <c r="GSK34" s="27"/>
      <c r="GSL34" s="27"/>
      <c r="GSM34" s="27"/>
      <c r="GSN34" s="27"/>
      <c r="GSO34" s="27"/>
      <c r="GSP34" s="27"/>
      <c r="GSQ34" s="27"/>
      <c r="GSR34" s="27"/>
      <c r="GSS34" s="27"/>
      <c r="GST34" s="27"/>
      <c r="GSU34" s="27"/>
      <c r="GSV34" s="27"/>
      <c r="GSW34" s="27"/>
      <c r="GSX34" s="27"/>
      <c r="GSY34" s="27"/>
      <c r="GSZ34" s="27"/>
      <c r="GTA34" s="27"/>
      <c r="GTB34" s="27"/>
      <c r="GTC34" s="27"/>
      <c r="GTD34" s="27"/>
      <c r="GTE34" s="27"/>
      <c r="GTF34" s="27"/>
      <c r="GTG34" s="27"/>
      <c r="GTH34" s="27"/>
      <c r="GTI34" s="27"/>
      <c r="GTJ34" s="27"/>
      <c r="GTK34" s="27"/>
      <c r="GTL34" s="27"/>
      <c r="GTM34" s="27"/>
      <c r="GTN34" s="27"/>
      <c r="GTO34" s="27"/>
      <c r="GTP34" s="27"/>
      <c r="GTQ34" s="27"/>
      <c r="GTR34" s="27"/>
      <c r="GTS34" s="27"/>
      <c r="GTT34" s="27"/>
      <c r="GTU34" s="27"/>
      <c r="GTV34" s="27"/>
      <c r="GTW34" s="27"/>
      <c r="GTX34" s="27"/>
      <c r="GTY34" s="27"/>
      <c r="GTZ34" s="27"/>
      <c r="GUA34" s="27"/>
      <c r="GUB34" s="27"/>
      <c r="GUC34" s="27"/>
      <c r="GUD34" s="27"/>
      <c r="GUE34" s="27"/>
      <c r="GUF34" s="27"/>
      <c r="GUG34" s="27"/>
      <c r="GUH34" s="27"/>
      <c r="GUI34" s="27"/>
      <c r="GUJ34" s="27"/>
      <c r="GUK34" s="27"/>
      <c r="GUL34" s="27"/>
      <c r="GUM34" s="27"/>
      <c r="GUN34" s="27"/>
      <c r="GUO34" s="27"/>
      <c r="GUP34" s="27"/>
      <c r="GUQ34" s="27"/>
      <c r="GUR34" s="27"/>
      <c r="GUS34" s="27"/>
      <c r="GUT34" s="27"/>
      <c r="GUU34" s="27"/>
      <c r="GUV34" s="27"/>
      <c r="GUW34" s="27"/>
      <c r="GUX34" s="27"/>
      <c r="GUY34" s="27"/>
      <c r="GUZ34" s="27"/>
      <c r="GVA34" s="27"/>
      <c r="GVB34" s="27"/>
      <c r="GVC34" s="27"/>
      <c r="GVD34" s="27"/>
      <c r="GVE34" s="27"/>
      <c r="GVF34" s="27"/>
      <c r="GVG34" s="27"/>
      <c r="GVH34" s="27"/>
      <c r="GVI34" s="27"/>
      <c r="GVJ34" s="27"/>
      <c r="GVK34" s="27"/>
      <c r="GVL34" s="27"/>
      <c r="GVM34" s="27"/>
      <c r="GVN34" s="27"/>
      <c r="GVO34" s="27"/>
      <c r="GVP34" s="27"/>
      <c r="GVQ34" s="27"/>
      <c r="GVR34" s="27"/>
      <c r="GVS34" s="27"/>
      <c r="GVT34" s="27"/>
      <c r="GVU34" s="27"/>
      <c r="GVV34" s="27"/>
      <c r="GVW34" s="27"/>
      <c r="GVX34" s="27"/>
      <c r="GVY34" s="27"/>
      <c r="GVZ34" s="27"/>
      <c r="GWA34" s="27"/>
      <c r="GWB34" s="27"/>
      <c r="GWC34" s="27"/>
      <c r="GWD34" s="27"/>
      <c r="GWE34" s="27"/>
      <c r="GWF34" s="27"/>
      <c r="GWG34" s="27"/>
      <c r="GWH34" s="27"/>
      <c r="GWI34" s="27"/>
      <c r="GWJ34" s="27"/>
      <c r="GWK34" s="27"/>
      <c r="GWL34" s="27"/>
      <c r="GWM34" s="27"/>
      <c r="GWN34" s="27"/>
      <c r="GWO34" s="27"/>
      <c r="GWP34" s="27"/>
      <c r="GWQ34" s="27"/>
      <c r="GWR34" s="27"/>
      <c r="GWS34" s="27"/>
      <c r="GWT34" s="27"/>
      <c r="GWU34" s="27"/>
      <c r="GWV34" s="27"/>
      <c r="GWW34" s="27"/>
      <c r="GWX34" s="27"/>
      <c r="GWY34" s="27"/>
      <c r="GWZ34" s="27"/>
      <c r="GXA34" s="27"/>
      <c r="GXB34" s="27"/>
      <c r="GXC34" s="27"/>
      <c r="GXD34" s="27"/>
      <c r="GXE34" s="27"/>
      <c r="GXF34" s="27"/>
      <c r="GXG34" s="27"/>
      <c r="GXH34" s="27"/>
      <c r="GXI34" s="27"/>
      <c r="GXJ34" s="27"/>
      <c r="GXK34" s="27"/>
      <c r="GXL34" s="27"/>
      <c r="GXM34" s="27"/>
      <c r="GXN34" s="27"/>
      <c r="GXO34" s="27"/>
      <c r="GXP34" s="27"/>
      <c r="GXQ34" s="27"/>
      <c r="GXR34" s="27"/>
      <c r="GXS34" s="27"/>
      <c r="GXT34" s="27"/>
      <c r="GXU34" s="27"/>
      <c r="GXV34" s="27"/>
      <c r="GXW34" s="27"/>
      <c r="GXX34" s="27"/>
      <c r="GXY34" s="27"/>
      <c r="GXZ34" s="27"/>
      <c r="GYA34" s="27"/>
      <c r="GYB34" s="27"/>
      <c r="GYC34" s="27"/>
      <c r="GYD34" s="27"/>
      <c r="GYE34" s="27"/>
      <c r="GYF34" s="27"/>
      <c r="GYG34" s="27"/>
      <c r="GYH34" s="27"/>
      <c r="GYI34" s="27"/>
      <c r="GYJ34" s="27"/>
      <c r="GYK34" s="27"/>
      <c r="GYL34" s="27"/>
      <c r="GYM34" s="27"/>
      <c r="GYN34" s="27"/>
      <c r="GYO34" s="27"/>
      <c r="GYP34" s="27"/>
      <c r="GYQ34" s="27"/>
      <c r="GYR34" s="27"/>
      <c r="GYS34" s="27"/>
      <c r="GYT34" s="27"/>
      <c r="GYU34" s="27"/>
      <c r="GYV34" s="27"/>
      <c r="GYW34" s="27"/>
      <c r="GYX34" s="27"/>
      <c r="GYY34" s="27"/>
      <c r="GYZ34" s="27"/>
      <c r="GZA34" s="27"/>
      <c r="GZB34" s="27"/>
      <c r="GZC34" s="27"/>
      <c r="GZD34" s="27"/>
      <c r="GZE34" s="27"/>
      <c r="GZF34" s="27"/>
      <c r="GZG34" s="27"/>
      <c r="GZH34" s="27"/>
      <c r="GZI34" s="27"/>
      <c r="GZJ34" s="27"/>
      <c r="GZK34" s="27"/>
      <c r="GZL34" s="27"/>
      <c r="GZM34" s="27"/>
      <c r="GZN34" s="27"/>
      <c r="GZO34" s="27"/>
      <c r="GZP34" s="27"/>
      <c r="GZQ34" s="27"/>
      <c r="GZR34" s="27"/>
      <c r="GZS34" s="27"/>
      <c r="GZT34" s="27"/>
      <c r="GZU34" s="27"/>
      <c r="GZV34" s="27"/>
      <c r="GZW34" s="27"/>
      <c r="GZX34" s="27"/>
      <c r="GZY34" s="27"/>
      <c r="GZZ34" s="27"/>
      <c r="HAA34" s="27"/>
      <c r="HAB34" s="27"/>
      <c r="HAC34" s="27"/>
      <c r="HAD34" s="27"/>
      <c r="HAE34" s="27"/>
      <c r="HAF34" s="27"/>
      <c r="HAG34" s="27"/>
      <c r="HAH34" s="27"/>
      <c r="HAI34" s="27"/>
      <c r="HAJ34" s="27"/>
      <c r="HAK34" s="27"/>
      <c r="HAL34" s="27"/>
      <c r="HAM34" s="27"/>
      <c r="HAN34" s="27"/>
      <c r="HAO34" s="27"/>
      <c r="HAP34" s="27"/>
      <c r="HAQ34" s="27"/>
      <c r="HAR34" s="27"/>
      <c r="HAS34" s="27"/>
      <c r="HAT34" s="27"/>
      <c r="HAU34" s="27"/>
      <c r="HAV34" s="27"/>
      <c r="HAW34" s="27"/>
      <c r="HAX34" s="27"/>
      <c r="HAY34" s="27"/>
      <c r="HAZ34" s="27"/>
      <c r="HBA34" s="27"/>
      <c r="HBB34" s="27"/>
      <c r="HBC34" s="27"/>
      <c r="HBD34" s="27"/>
      <c r="HBE34" s="27"/>
      <c r="HBF34" s="27"/>
      <c r="HBG34" s="27"/>
      <c r="HBH34" s="27"/>
      <c r="HBI34" s="27"/>
      <c r="HBJ34" s="27"/>
      <c r="HBK34" s="27"/>
      <c r="HBL34" s="27"/>
      <c r="HBM34" s="27"/>
      <c r="HBN34" s="27"/>
      <c r="HBO34" s="27"/>
      <c r="HBP34" s="27"/>
      <c r="HBQ34" s="27"/>
      <c r="HBR34" s="27"/>
      <c r="HBS34" s="27"/>
      <c r="HBT34" s="27"/>
      <c r="HBU34" s="27"/>
      <c r="HBV34" s="27"/>
      <c r="HBW34" s="27"/>
      <c r="HBX34" s="27"/>
      <c r="HBY34" s="27"/>
      <c r="HBZ34" s="27"/>
      <c r="HCA34" s="27"/>
      <c r="HCB34" s="27"/>
      <c r="HCC34" s="27"/>
      <c r="HCD34" s="27"/>
      <c r="HCE34" s="27"/>
      <c r="HCF34" s="27"/>
      <c r="HCG34" s="27"/>
      <c r="HCH34" s="27"/>
      <c r="HCI34" s="27"/>
      <c r="HCJ34" s="27"/>
      <c r="HCK34" s="27"/>
      <c r="HCL34" s="27"/>
      <c r="HCM34" s="27"/>
      <c r="HCN34" s="27"/>
      <c r="HCO34" s="27"/>
      <c r="HCP34" s="27"/>
      <c r="HCQ34" s="27"/>
      <c r="HCR34" s="27"/>
      <c r="HCS34" s="27"/>
      <c r="HCT34" s="27"/>
      <c r="HCU34" s="27"/>
      <c r="HCV34" s="27"/>
      <c r="HCW34" s="27"/>
      <c r="HCX34" s="27"/>
      <c r="HCY34" s="27"/>
      <c r="HCZ34" s="27"/>
      <c r="HDA34" s="27"/>
      <c r="HDB34" s="27"/>
      <c r="HDC34" s="27"/>
      <c r="HDD34" s="27"/>
      <c r="HDE34" s="27"/>
      <c r="HDF34" s="27"/>
      <c r="HDG34" s="27"/>
      <c r="HDH34" s="27"/>
      <c r="HDI34" s="27"/>
      <c r="HDJ34" s="27"/>
      <c r="HDK34" s="27"/>
      <c r="HDL34" s="27"/>
      <c r="HDM34" s="27"/>
      <c r="HDN34" s="27"/>
      <c r="HDO34" s="27"/>
      <c r="HDP34" s="27"/>
      <c r="HDQ34" s="27"/>
      <c r="HDR34" s="27"/>
      <c r="HDS34" s="27"/>
      <c r="HDT34" s="27"/>
      <c r="HDU34" s="27"/>
      <c r="HDV34" s="27"/>
      <c r="HDW34" s="27"/>
      <c r="HDX34" s="27"/>
      <c r="HDY34" s="27"/>
      <c r="HDZ34" s="27"/>
      <c r="HEA34" s="27"/>
      <c r="HEB34" s="27"/>
      <c r="HEC34" s="27"/>
      <c r="HED34" s="27"/>
      <c r="HEE34" s="27"/>
      <c r="HEF34" s="27"/>
      <c r="HEG34" s="27"/>
      <c r="HEH34" s="27"/>
      <c r="HEI34" s="27"/>
      <c r="HEJ34" s="27"/>
      <c r="HEK34" s="27"/>
      <c r="HEL34" s="27"/>
      <c r="HEM34" s="27"/>
      <c r="HEN34" s="27"/>
      <c r="HEO34" s="27"/>
      <c r="HEP34" s="27"/>
      <c r="HEQ34" s="27"/>
      <c r="HER34" s="27"/>
      <c r="HES34" s="27"/>
      <c r="HET34" s="27"/>
      <c r="HEU34" s="27"/>
      <c r="HEV34" s="27"/>
      <c r="HEW34" s="27"/>
      <c r="HEX34" s="27"/>
      <c r="HEY34" s="27"/>
      <c r="HEZ34" s="27"/>
      <c r="HFA34" s="27"/>
      <c r="HFB34" s="27"/>
      <c r="HFC34" s="27"/>
      <c r="HFD34" s="27"/>
      <c r="HFE34" s="27"/>
      <c r="HFF34" s="27"/>
      <c r="HFG34" s="27"/>
      <c r="HFH34" s="27"/>
      <c r="HFI34" s="27"/>
      <c r="HFJ34" s="27"/>
      <c r="HFK34" s="27"/>
      <c r="HFL34" s="27"/>
      <c r="HFM34" s="27"/>
      <c r="HFN34" s="27"/>
      <c r="HFO34" s="27"/>
      <c r="HFP34" s="27"/>
      <c r="HFQ34" s="27"/>
      <c r="HFR34" s="27"/>
      <c r="HFS34" s="27"/>
      <c r="HFT34" s="27"/>
      <c r="HFU34" s="27"/>
      <c r="HFV34" s="27"/>
      <c r="HFW34" s="27"/>
      <c r="HFX34" s="27"/>
      <c r="HFY34" s="27"/>
      <c r="HFZ34" s="27"/>
      <c r="HGA34" s="27"/>
      <c r="HGB34" s="27"/>
      <c r="HGC34" s="27"/>
      <c r="HGD34" s="27"/>
      <c r="HGE34" s="27"/>
      <c r="HGF34" s="27"/>
      <c r="HGG34" s="27"/>
      <c r="HGH34" s="27"/>
      <c r="HGI34" s="27"/>
      <c r="HGJ34" s="27"/>
      <c r="HGK34" s="27"/>
      <c r="HGL34" s="27"/>
      <c r="HGM34" s="27"/>
      <c r="HGN34" s="27"/>
      <c r="HGO34" s="27"/>
      <c r="HGP34" s="27"/>
      <c r="HGQ34" s="27"/>
      <c r="HGR34" s="27"/>
      <c r="HGS34" s="27"/>
      <c r="HGT34" s="27"/>
      <c r="HGU34" s="27"/>
      <c r="HGV34" s="27"/>
      <c r="HGW34" s="27"/>
      <c r="HGX34" s="27"/>
      <c r="HGY34" s="27"/>
      <c r="HGZ34" s="27"/>
      <c r="HHA34" s="27"/>
      <c r="HHB34" s="27"/>
      <c r="HHC34" s="27"/>
      <c r="HHD34" s="27"/>
      <c r="HHE34" s="27"/>
      <c r="HHF34" s="27"/>
      <c r="HHG34" s="27"/>
      <c r="HHH34" s="27"/>
      <c r="HHI34" s="27"/>
      <c r="HHJ34" s="27"/>
      <c r="HHK34" s="27"/>
      <c r="HHL34" s="27"/>
      <c r="HHM34" s="27"/>
      <c r="HHN34" s="27"/>
      <c r="HHO34" s="27"/>
      <c r="HHP34" s="27"/>
      <c r="HHQ34" s="27"/>
      <c r="HHR34" s="27"/>
      <c r="HHS34" s="27"/>
      <c r="HHT34" s="27"/>
      <c r="HHU34" s="27"/>
      <c r="HHV34" s="27"/>
      <c r="HHW34" s="27"/>
      <c r="HHX34" s="27"/>
      <c r="HHY34" s="27"/>
      <c r="HHZ34" s="27"/>
      <c r="HIA34" s="27"/>
      <c r="HIB34" s="27"/>
      <c r="HIC34" s="27"/>
      <c r="HID34" s="27"/>
      <c r="HIE34" s="27"/>
      <c r="HIF34" s="27"/>
      <c r="HIG34" s="27"/>
      <c r="HIH34" s="27"/>
      <c r="HII34" s="27"/>
      <c r="HIJ34" s="27"/>
      <c r="HIK34" s="27"/>
      <c r="HIL34" s="27"/>
      <c r="HIM34" s="27"/>
      <c r="HIN34" s="27"/>
      <c r="HIO34" s="27"/>
      <c r="HIP34" s="27"/>
      <c r="HIQ34" s="27"/>
      <c r="HIR34" s="27"/>
      <c r="HIS34" s="27"/>
      <c r="HIT34" s="27"/>
      <c r="HIU34" s="27"/>
      <c r="HIV34" s="27"/>
      <c r="HIW34" s="27"/>
      <c r="HIX34" s="27"/>
      <c r="HIY34" s="27"/>
      <c r="HIZ34" s="27"/>
      <c r="HJA34" s="27"/>
      <c r="HJB34" s="27"/>
      <c r="HJC34" s="27"/>
      <c r="HJD34" s="27"/>
      <c r="HJE34" s="27"/>
      <c r="HJF34" s="27"/>
      <c r="HJG34" s="27"/>
      <c r="HJH34" s="27"/>
      <c r="HJI34" s="27"/>
      <c r="HJJ34" s="27"/>
      <c r="HJK34" s="27"/>
      <c r="HJL34" s="27"/>
      <c r="HJM34" s="27"/>
      <c r="HJN34" s="27"/>
      <c r="HJO34" s="27"/>
      <c r="HJP34" s="27"/>
      <c r="HJQ34" s="27"/>
      <c r="HJR34" s="27"/>
      <c r="HJS34" s="27"/>
      <c r="HJT34" s="27"/>
      <c r="HJU34" s="27"/>
      <c r="HJV34" s="27"/>
      <c r="HJW34" s="27"/>
      <c r="HJX34" s="27"/>
      <c r="HJY34" s="27"/>
      <c r="HJZ34" s="27"/>
      <c r="HKA34" s="27"/>
      <c r="HKB34" s="27"/>
      <c r="HKC34" s="27"/>
      <c r="HKD34" s="27"/>
      <c r="HKE34" s="27"/>
      <c r="HKF34" s="27"/>
      <c r="HKG34" s="27"/>
      <c r="HKH34" s="27"/>
      <c r="HKI34" s="27"/>
      <c r="HKJ34" s="27"/>
      <c r="HKK34" s="27"/>
      <c r="HKL34" s="27"/>
      <c r="HKM34" s="27"/>
      <c r="HKN34" s="27"/>
      <c r="HKO34" s="27"/>
      <c r="HKP34" s="27"/>
      <c r="HKQ34" s="27"/>
      <c r="HKR34" s="27"/>
      <c r="HKS34" s="27"/>
      <c r="HKT34" s="27"/>
      <c r="HKU34" s="27"/>
      <c r="HKV34" s="27"/>
      <c r="HKW34" s="27"/>
      <c r="HKX34" s="27"/>
      <c r="HKY34" s="27"/>
      <c r="HKZ34" s="27"/>
      <c r="HLA34" s="27"/>
      <c r="HLB34" s="27"/>
      <c r="HLC34" s="27"/>
      <c r="HLD34" s="27"/>
      <c r="HLE34" s="27"/>
      <c r="HLF34" s="27"/>
      <c r="HLG34" s="27"/>
      <c r="HLH34" s="27"/>
      <c r="HLI34" s="27"/>
      <c r="HLJ34" s="27"/>
      <c r="HLK34" s="27"/>
      <c r="HLL34" s="27"/>
      <c r="HLM34" s="27"/>
      <c r="HLN34" s="27"/>
      <c r="HLO34" s="27"/>
      <c r="HLP34" s="27"/>
      <c r="HLQ34" s="27"/>
      <c r="HLR34" s="27"/>
      <c r="HLS34" s="27"/>
      <c r="HLT34" s="27"/>
      <c r="HLU34" s="27"/>
      <c r="HLV34" s="27"/>
      <c r="HLW34" s="27"/>
      <c r="HLX34" s="27"/>
      <c r="HLY34" s="27"/>
      <c r="HLZ34" s="27"/>
      <c r="HMA34" s="27"/>
      <c r="HMB34" s="27"/>
      <c r="HMC34" s="27"/>
      <c r="HMD34" s="27"/>
      <c r="HME34" s="27"/>
      <c r="HMF34" s="27"/>
      <c r="HMG34" s="27"/>
      <c r="HMH34" s="27"/>
      <c r="HMI34" s="27"/>
      <c r="HMJ34" s="27"/>
      <c r="HMK34" s="27"/>
      <c r="HML34" s="27"/>
      <c r="HMM34" s="27"/>
      <c r="HMN34" s="27"/>
      <c r="HMO34" s="27"/>
      <c r="HMP34" s="27"/>
      <c r="HMQ34" s="27"/>
      <c r="HMR34" s="27"/>
      <c r="HMS34" s="27"/>
      <c r="HMT34" s="27"/>
      <c r="HMU34" s="27"/>
      <c r="HMV34" s="27"/>
      <c r="HMW34" s="27"/>
      <c r="HMX34" s="27"/>
      <c r="HMY34" s="27"/>
      <c r="HMZ34" s="27"/>
      <c r="HNA34" s="27"/>
      <c r="HNB34" s="27"/>
      <c r="HNC34" s="27"/>
      <c r="HND34" s="27"/>
      <c r="HNE34" s="27"/>
      <c r="HNF34" s="27"/>
      <c r="HNG34" s="27"/>
      <c r="HNH34" s="27"/>
      <c r="HNI34" s="27"/>
      <c r="HNJ34" s="27"/>
      <c r="HNK34" s="27"/>
      <c r="HNL34" s="27"/>
      <c r="HNM34" s="27"/>
      <c r="HNN34" s="27"/>
      <c r="HNO34" s="27"/>
      <c r="HNP34" s="27"/>
      <c r="HNQ34" s="27"/>
      <c r="HNR34" s="27"/>
      <c r="HNS34" s="27"/>
      <c r="HNT34" s="27"/>
      <c r="HNU34" s="27"/>
      <c r="HNV34" s="27"/>
      <c r="HNW34" s="27"/>
      <c r="HNX34" s="27"/>
      <c r="HNY34" s="27"/>
      <c r="HNZ34" s="27"/>
      <c r="HOA34" s="27"/>
      <c r="HOB34" s="27"/>
      <c r="HOC34" s="27"/>
      <c r="HOD34" s="27"/>
      <c r="HOE34" s="27"/>
      <c r="HOF34" s="27"/>
      <c r="HOG34" s="27"/>
      <c r="HOH34" s="27"/>
      <c r="HOI34" s="27"/>
      <c r="HOJ34" s="27"/>
      <c r="HOK34" s="27"/>
      <c r="HOL34" s="27"/>
      <c r="HOM34" s="27"/>
      <c r="HON34" s="27"/>
      <c r="HOO34" s="27"/>
      <c r="HOP34" s="27"/>
      <c r="HOQ34" s="27"/>
      <c r="HOR34" s="27"/>
      <c r="HOS34" s="27"/>
      <c r="HOT34" s="27"/>
      <c r="HOU34" s="27"/>
      <c r="HOV34" s="27"/>
      <c r="HOW34" s="27"/>
      <c r="HOX34" s="27"/>
      <c r="HOY34" s="27"/>
      <c r="HOZ34" s="27"/>
      <c r="HPA34" s="27"/>
      <c r="HPB34" s="27"/>
      <c r="HPC34" s="27"/>
      <c r="HPD34" s="27"/>
      <c r="HPE34" s="27"/>
      <c r="HPF34" s="27"/>
      <c r="HPG34" s="27"/>
      <c r="HPH34" s="27"/>
      <c r="HPI34" s="27"/>
      <c r="HPJ34" s="27"/>
      <c r="HPK34" s="27"/>
      <c r="HPL34" s="27"/>
      <c r="HPM34" s="27"/>
      <c r="HPN34" s="27"/>
      <c r="HPO34" s="27"/>
      <c r="HPP34" s="27"/>
      <c r="HPQ34" s="27"/>
      <c r="HPR34" s="27"/>
      <c r="HPS34" s="27"/>
      <c r="HPT34" s="27"/>
      <c r="HPU34" s="27"/>
      <c r="HPV34" s="27"/>
      <c r="HPW34" s="27"/>
      <c r="HPX34" s="27"/>
      <c r="HPY34" s="27"/>
      <c r="HPZ34" s="27"/>
      <c r="HQA34" s="27"/>
      <c r="HQB34" s="27"/>
      <c r="HQC34" s="27"/>
      <c r="HQD34" s="27"/>
      <c r="HQE34" s="27"/>
      <c r="HQF34" s="27"/>
      <c r="HQG34" s="27"/>
      <c r="HQH34" s="27"/>
      <c r="HQI34" s="27"/>
      <c r="HQJ34" s="27"/>
      <c r="HQK34" s="27"/>
      <c r="HQL34" s="27"/>
      <c r="HQM34" s="27"/>
      <c r="HQN34" s="27"/>
      <c r="HQO34" s="27"/>
      <c r="HQP34" s="27"/>
      <c r="HQQ34" s="27"/>
      <c r="HQR34" s="27"/>
      <c r="HQS34" s="27"/>
      <c r="HQT34" s="27"/>
      <c r="HQU34" s="27"/>
      <c r="HQV34" s="27"/>
      <c r="HQW34" s="27"/>
      <c r="HQX34" s="27"/>
      <c r="HQY34" s="27"/>
      <c r="HQZ34" s="27"/>
      <c r="HRA34" s="27"/>
      <c r="HRB34" s="27"/>
      <c r="HRC34" s="27"/>
      <c r="HRD34" s="27"/>
      <c r="HRE34" s="27"/>
      <c r="HRF34" s="27"/>
      <c r="HRG34" s="27"/>
      <c r="HRH34" s="27"/>
      <c r="HRI34" s="27"/>
      <c r="HRJ34" s="27"/>
      <c r="HRK34" s="27"/>
      <c r="HRL34" s="27"/>
      <c r="HRM34" s="27"/>
      <c r="HRN34" s="27"/>
      <c r="HRO34" s="27"/>
      <c r="HRP34" s="27"/>
      <c r="HRQ34" s="27"/>
      <c r="HRR34" s="27"/>
      <c r="HRS34" s="27"/>
      <c r="HRT34" s="27"/>
      <c r="HRU34" s="27"/>
      <c r="HRV34" s="27"/>
      <c r="HRW34" s="27"/>
      <c r="HRX34" s="27"/>
      <c r="HRY34" s="27"/>
      <c r="HRZ34" s="27"/>
      <c r="HSA34" s="27"/>
      <c r="HSB34" s="27"/>
      <c r="HSC34" s="27"/>
      <c r="HSD34" s="27"/>
      <c r="HSE34" s="27"/>
      <c r="HSF34" s="27"/>
      <c r="HSG34" s="27"/>
      <c r="HSH34" s="27"/>
      <c r="HSI34" s="27"/>
      <c r="HSJ34" s="27"/>
      <c r="HSK34" s="27"/>
      <c r="HSL34" s="27"/>
      <c r="HSM34" s="27"/>
      <c r="HSN34" s="27"/>
      <c r="HSO34" s="27"/>
      <c r="HSP34" s="27"/>
      <c r="HSQ34" s="27"/>
      <c r="HSR34" s="27"/>
      <c r="HSS34" s="27"/>
      <c r="HST34" s="27"/>
      <c r="HSU34" s="27"/>
      <c r="HSV34" s="27"/>
      <c r="HSW34" s="27"/>
      <c r="HSX34" s="27"/>
      <c r="HSY34" s="27"/>
      <c r="HSZ34" s="27"/>
      <c r="HTA34" s="27"/>
      <c r="HTB34" s="27"/>
      <c r="HTC34" s="27"/>
      <c r="HTD34" s="27"/>
      <c r="HTE34" s="27"/>
      <c r="HTF34" s="27"/>
      <c r="HTG34" s="27"/>
      <c r="HTH34" s="27"/>
      <c r="HTI34" s="27"/>
      <c r="HTJ34" s="27"/>
      <c r="HTK34" s="27"/>
      <c r="HTL34" s="27"/>
      <c r="HTM34" s="27"/>
      <c r="HTN34" s="27"/>
      <c r="HTO34" s="27"/>
      <c r="HTP34" s="27"/>
      <c r="HTQ34" s="27"/>
      <c r="HTR34" s="27"/>
      <c r="HTS34" s="27"/>
      <c r="HTT34" s="27"/>
      <c r="HTU34" s="27"/>
      <c r="HTV34" s="27"/>
      <c r="HTW34" s="27"/>
      <c r="HTX34" s="27"/>
      <c r="HTY34" s="27"/>
      <c r="HTZ34" s="27"/>
      <c r="HUA34" s="27"/>
      <c r="HUB34" s="27"/>
      <c r="HUC34" s="27"/>
      <c r="HUD34" s="27"/>
      <c r="HUE34" s="27"/>
      <c r="HUF34" s="27"/>
      <c r="HUG34" s="27"/>
      <c r="HUH34" s="27"/>
      <c r="HUI34" s="27"/>
      <c r="HUJ34" s="27"/>
      <c r="HUK34" s="27"/>
      <c r="HUL34" s="27"/>
      <c r="HUM34" s="27"/>
      <c r="HUN34" s="27"/>
      <c r="HUO34" s="27"/>
      <c r="HUP34" s="27"/>
      <c r="HUQ34" s="27"/>
      <c r="HUR34" s="27"/>
      <c r="HUS34" s="27"/>
      <c r="HUT34" s="27"/>
      <c r="HUU34" s="27"/>
      <c r="HUV34" s="27"/>
      <c r="HUW34" s="27"/>
      <c r="HUX34" s="27"/>
      <c r="HUY34" s="27"/>
      <c r="HUZ34" s="27"/>
      <c r="HVA34" s="27"/>
      <c r="HVB34" s="27"/>
      <c r="HVC34" s="27"/>
      <c r="HVD34" s="27"/>
      <c r="HVE34" s="27"/>
      <c r="HVF34" s="27"/>
      <c r="HVG34" s="27"/>
      <c r="HVH34" s="27"/>
      <c r="HVI34" s="27"/>
      <c r="HVJ34" s="27"/>
      <c r="HVK34" s="27"/>
      <c r="HVL34" s="27"/>
      <c r="HVM34" s="27"/>
      <c r="HVN34" s="27"/>
      <c r="HVO34" s="27"/>
      <c r="HVP34" s="27"/>
      <c r="HVQ34" s="27"/>
      <c r="HVR34" s="27"/>
      <c r="HVS34" s="27"/>
      <c r="HVT34" s="27"/>
      <c r="HVU34" s="27"/>
      <c r="HVV34" s="27"/>
      <c r="HVW34" s="27"/>
      <c r="HVX34" s="27"/>
      <c r="HVY34" s="27"/>
      <c r="HVZ34" s="27"/>
      <c r="HWA34" s="27"/>
      <c r="HWB34" s="27"/>
      <c r="HWC34" s="27"/>
      <c r="HWD34" s="27"/>
      <c r="HWE34" s="27"/>
      <c r="HWF34" s="27"/>
      <c r="HWG34" s="27"/>
      <c r="HWH34" s="27"/>
      <c r="HWI34" s="27"/>
      <c r="HWJ34" s="27"/>
      <c r="HWK34" s="27"/>
      <c r="HWL34" s="27"/>
      <c r="HWM34" s="27"/>
      <c r="HWN34" s="27"/>
      <c r="HWO34" s="27"/>
      <c r="HWP34" s="27"/>
      <c r="HWQ34" s="27"/>
      <c r="HWR34" s="27"/>
      <c r="HWS34" s="27"/>
      <c r="HWT34" s="27"/>
      <c r="HWU34" s="27"/>
      <c r="HWV34" s="27"/>
      <c r="HWW34" s="27"/>
      <c r="HWX34" s="27"/>
      <c r="HWY34" s="27"/>
      <c r="HWZ34" s="27"/>
      <c r="HXA34" s="27"/>
      <c r="HXB34" s="27"/>
      <c r="HXC34" s="27"/>
      <c r="HXD34" s="27"/>
      <c r="HXE34" s="27"/>
      <c r="HXF34" s="27"/>
      <c r="HXG34" s="27"/>
      <c r="HXH34" s="27"/>
      <c r="HXI34" s="27"/>
      <c r="HXJ34" s="27"/>
      <c r="HXK34" s="27"/>
      <c r="HXL34" s="27"/>
      <c r="HXM34" s="27"/>
      <c r="HXN34" s="27"/>
      <c r="HXO34" s="27"/>
      <c r="HXP34" s="27"/>
      <c r="HXQ34" s="27"/>
      <c r="HXR34" s="27"/>
      <c r="HXS34" s="27"/>
      <c r="HXT34" s="27"/>
      <c r="HXU34" s="27"/>
      <c r="HXV34" s="27"/>
      <c r="HXW34" s="27"/>
      <c r="HXX34" s="27"/>
      <c r="HXY34" s="27"/>
      <c r="HXZ34" s="27"/>
      <c r="HYA34" s="27"/>
      <c r="HYB34" s="27"/>
      <c r="HYC34" s="27"/>
      <c r="HYD34" s="27"/>
      <c r="HYE34" s="27"/>
      <c r="HYF34" s="27"/>
      <c r="HYG34" s="27"/>
      <c r="HYH34" s="27"/>
      <c r="HYI34" s="27"/>
      <c r="HYJ34" s="27"/>
      <c r="HYK34" s="27"/>
      <c r="HYL34" s="27"/>
      <c r="HYM34" s="27"/>
      <c r="HYN34" s="27"/>
      <c r="HYO34" s="27"/>
      <c r="HYP34" s="27"/>
      <c r="HYQ34" s="27"/>
      <c r="HYR34" s="27"/>
      <c r="HYS34" s="27"/>
      <c r="HYT34" s="27"/>
      <c r="HYU34" s="27"/>
      <c r="HYV34" s="27"/>
      <c r="HYW34" s="27"/>
      <c r="HYX34" s="27"/>
      <c r="HYY34" s="27"/>
      <c r="HYZ34" s="27"/>
      <c r="HZA34" s="27"/>
      <c r="HZB34" s="27"/>
      <c r="HZC34" s="27"/>
      <c r="HZD34" s="27"/>
      <c r="HZE34" s="27"/>
      <c r="HZF34" s="27"/>
      <c r="HZG34" s="27"/>
      <c r="HZH34" s="27"/>
      <c r="HZI34" s="27"/>
      <c r="HZJ34" s="27"/>
      <c r="HZK34" s="27"/>
      <c r="HZL34" s="27"/>
      <c r="HZM34" s="27"/>
      <c r="HZN34" s="27"/>
      <c r="HZO34" s="27"/>
      <c r="HZP34" s="27"/>
      <c r="HZQ34" s="27"/>
      <c r="HZR34" s="27"/>
      <c r="HZS34" s="27"/>
      <c r="HZT34" s="27"/>
      <c r="HZU34" s="27"/>
      <c r="HZV34" s="27"/>
      <c r="HZW34" s="27"/>
      <c r="HZX34" s="27"/>
      <c r="HZY34" s="27"/>
      <c r="HZZ34" s="27"/>
      <c r="IAA34" s="27"/>
      <c r="IAB34" s="27"/>
      <c r="IAC34" s="27"/>
      <c r="IAD34" s="27"/>
      <c r="IAE34" s="27"/>
      <c r="IAF34" s="27"/>
      <c r="IAG34" s="27"/>
      <c r="IAH34" s="27"/>
      <c r="IAI34" s="27"/>
      <c r="IAJ34" s="27"/>
      <c r="IAK34" s="27"/>
      <c r="IAL34" s="27"/>
      <c r="IAM34" s="27"/>
      <c r="IAN34" s="27"/>
      <c r="IAO34" s="27"/>
      <c r="IAP34" s="27"/>
      <c r="IAQ34" s="27"/>
      <c r="IAR34" s="27"/>
      <c r="IAS34" s="27"/>
      <c r="IAT34" s="27"/>
      <c r="IAU34" s="27"/>
      <c r="IAV34" s="27"/>
      <c r="IAW34" s="27"/>
      <c r="IAX34" s="27"/>
      <c r="IAY34" s="27"/>
      <c r="IAZ34" s="27"/>
      <c r="IBA34" s="27"/>
      <c r="IBB34" s="27"/>
      <c r="IBC34" s="27"/>
      <c r="IBD34" s="27"/>
      <c r="IBE34" s="27"/>
      <c r="IBF34" s="27"/>
      <c r="IBG34" s="27"/>
      <c r="IBH34" s="27"/>
      <c r="IBI34" s="27"/>
      <c r="IBJ34" s="27"/>
      <c r="IBK34" s="27"/>
      <c r="IBL34" s="27"/>
      <c r="IBM34" s="27"/>
      <c r="IBN34" s="27"/>
      <c r="IBO34" s="27"/>
      <c r="IBP34" s="27"/>
      <c r="IBQ34" s="27"/>
      <c r="IBR34" s="27"/>
      <c r="IBS34" s="27"/>
      <c r="IBT34" s="27"/>
      <c r="IBU34" s="27"/>
      <c r="IBV34" s="27"/>
      <c r="IBW34" s="27"/>
      <c r="IBX34" s="27"/>
      <c r="IBY34" s="27"/>
      <c r="IBZ34" s="27"/>
      <c r="ICA34" s="27"/>
      <c r="ICB34" s="27"/>
      <c r="ICC34" s="27"/>
      <c r="ICD34" s="27"/>
      <c r="ICE34" s="27"/>
      <c r="ICF34" s="27"/>
      <c r="ICG34" s="27"/>
      <c r="ICH34" s="27"/>
      <c r="ICI34" s="27"/>
      <c r="ICJ34" s="27"/>
      <c r="ICK34" s="27"/>
      <c r="ICL34" s="27"/>
      <c r="ICM34" s="27"/>
      <c r="ICN34" s="27"/>
      <c r="ICO34" s="27"/>
      <c r="ICP34" s="27"/>
      <c r="ICQ34" s="27"/>
      <c r="ICR34" s="27"/>
      <c r="ICS34" s="27"/>
      <c r="ICT34" s="27"/>
      <c r="ICU34" s="27"/>
      <c r="ICV34" s="27"/>
      <c r="ICW34" s="27"/>
      <c r="ICX34" s="27"/>
      <c r="ICY34" s="27"/>
      <c r="ICZ34" s="27"/>
      <c r="IDA34" s="27"/>
      <c r="IDB34" s="27"/>
      <c r="IDC34" s="27"/>
      <c r="IDD34" s="27"/>
      <c r="IDE34" s="27"/>
      <c r="IDF34" s="27"/>
      <c r="IDG34" s="27"/>
      <c r="IDH34" s="27"/>
      <c r="IDI34" s="27"/>
      <c r="IDJ34" s="27"/>
      <c r="IDK34" s="27"/>
      <c r="IDL34" s="27"/>
      <c r="IDM34" s="27"/>
      <c r="IDN34" s="27"/>
      <c r="IDO34" s="27"/>
      <c r="IDP34" s="27"/>
      <c r="IDQ34" s="27"/>
      <c r="IDR34" s="27"/>
      <c r="IDS34" s="27"/>
      <c r="IDT34" s="27"/>
      <c r="IDU34" s="27"/>
      <c r="IDV34" s="27"/>
      <c r="IDW34" s="27"/>
      <c r="IDX34" s="27"/>
      <c r="IDY34" s="27"/>
      <c r="IDZ34" s="27"/>
      <c r="IEA34" s="27"/>
      <c r="IEB34" s="27"/>
      <c r="IEC34" s="27"/>
      <c r="IED34" s="27"/>
      <c r="IEE34" s="27"/>
      <c r="IEF34" s="27"/>
      <c r="IEG34" s="27"/>
      <c r="IEH34" s="27"/>
      <c r="IEI34" s="27"/>
      <c r="IEJ34" s="27"/>
      <c r="IEK34" s="27"/>
      <c r="IEL34" s="27"/>
      <c r="IEM34" s="27"/>
      <c r="IEN34" s="27"/>
      <c r="IEO34" s="27"/>
      <c r="IEP34" s="27"/>
      <c r="IEQ34" s="27"/>
      <c r="IER34" s="27"/>
      <c r="IES34" s="27"/>
      <c r="IET34" s="27"/>
      <c r="IEU34" s="27"/>
      <c r="IEV34" s="27"/>
      <c r="IEW34" s="27"/>
      <c r="IEX34" s="27"/>
      <c r="IEY34" s="27"/>
      <c r="IEZ34" s="27"/>
      <c r="IFA34" s="27"/>
      <c r="IFB34" s="27"/>
      <c r="IFC34" s="27"/>
      <c r="IFD34" s="27"/>
      <c r="IFE34" s="27"/>
      <c r="IFF34" s="27"/>
      <c r="IFG34" s="27"/>
      <c r="IFH34" s="27"/>
      <c r="IFI34" s="27"/>
      <c r="IFJ34" s="27"/>
      <c r="IFK34" s="27"/>
      <c r="IFL34" s="27"/>
      <c r="IFM34" s="27"/>
      <c r="IFN34" s="27"/>
      <c r="IFO34" s="27"/>
      <c r="IFP34" s="27"/>
      <c r="IFQ34" s="27"/>
      <c r="IFR34" s="27"/>
      <c r="IFS34" s="27"/>
      <c r="IFT34" s="27"/>
      <c r="IFU34" s="27"/>
      <c r="IFV34" s="27"/>
      <c r="IFW34" s="27"/>
      <c r="IFX34" s="27"/>
      <c r="IFY34" s="27"/>
      <c r="IFZ34" s="27"/>
      <c r="IGA34" s="27"/>
      <c r="IGB34" s="27"/>
      <c r="IGC34" s="27"/>
      <c r="IGD34" s="27"/>
      <c r="IGE34" s="27"/>
      <c r="IGF34" s="27"/>
      <c r="IGG34" s="27"/>
      <c r="IGH34" s="27"/>
      <c r="IGI34" s="27"/>
      <c r="IGJ34" s="27"/>
      <c r="IGK34" s="27"/>
      <c r="IGL34" s="27"/>
      <c r="IGM34" s="27"/>
      <c r="IGN34" s="27"/>
      <c r="IGO34" s="27"/>
      <c r="IGP34" s="27"/>
      <c r="IGQ34" s="27"/>
      <c r="IGR34" s="27"/>
      <c r="IGS34" s="27"/>
      <c r="IGT34" s="27"/>
      <c r="IGU34" s="27"/>
      <c r="IGV34" s="27"/>
      <c r="IGW34" s="27"/>
      <c r="IGX34" s="27"/>
      <c r="IGY34" s="27"/>
      <c r="IGZ34" s="27"/>
      <c r="IHA34" s="27"/>
      <c r="IHB34" s="27"/>
      <c r="IHC34" s="27"/>
      <c r="IHD34" s="27"/>
      <c r="IHE34" s="27"/>
      <c r="IHF34" s="27"/>
      <c r="IHG34" s="27"/>
      <c r="IHH34" s="27"/>
      <c r="IHI34" s="27"/>
      <c r="IHJ34" s="27"/>
      <c r="IHK34" s="27"/>
      <c r="IHL34" s="27"/>
      <c r="IHM34" s="27"/>
      <c r="IHN34" s="27"/>
      <c r="IHO34" s="27"/>
      <c r="IHP34" s="27"/>
      <c r="IHQ34" s="27"/>
      <c r="IHR34" s="27"/>
      <c r="IHS34" s="27"/>
      <c r="IHT34" s="27"/>
      <c r="IHU34" s="27"/>
      <c r="IHV34" s="27"/>
      <c r="IHW34" s="27"/>
      <c r="IHX34" s="27"/>
      <c r="IHY34" s="27"/>
      <c r="IHZ34" s="27"/>
      <c r="IIA34" s="27"/>
      <c r="IIB34" s="27"/>
      <c r="IIC34" s="27"/>
      <c r="IID34" s="27"/>
      <c r="IIE34" s="27"/>
      <c r="IIF34" s="27"/>
      <c r="IIG34" s="27"/>
      <c r="IIH34" s="27"/>
      <c r="III34" s="27"/>
      <c r="IIJ34" s="27"/>
      <c r="IIK34" s="27"/>
      <c r="IIL34" s="27"/>
      <c r="IIM34" s="27"/>
      <c r="IIN34" s="27"/>
      <c r="IIO34" s="27"/>
      <c r="IIP34" s="27"/>
      <c r="IIQ34" s="27"/>
      <c r="IIR34" s="27"/>
      <c r="IIS34" s="27"/>
      <c r="IIT34" s="27"/>
      <c r="IIU34" s="27"/>
      <c r="IIV34" s="27"/>
      <c r="IIW34" s="27"/>
      <c r="IIX34" s="27"/>
      <c r="IIY34" s="27"/>
      <c r="IIZ34" s="27"/>
      <c r="IJA34" s="27"/>
      <c r="IJB34" s="27"/>
      <c r="IJC34" s="27"/>
      <c r="IJD34" s="27"/>
      <c r="IJE34" s="27"/>
      <c r="IJF34" s="27"/>
      <c r="IJG34" s="27"/>
      <c r="IJH34" s="27"/>
      <c r="IJI34" s="27"/>
      <c r="IJJ34" s="27"/>
      <c r="IJK34" s="27"/>
      <c r="IJL34" s="27"/>
      <c r="IJM34" s="27"/>
      <c r="IJN34" s="27"/>
      <c r="IJO34" s="27"/>
      <c r="IJP34" s="27"/>
      <c r="IJQ34" s="27"/>
      <c r="IJR34" s="27"/>
      <c r="IJS34" s="27"/>
      <c r="IJT34" s="27"/>
      <c r="IJU34" s="27"/>
      <c r="IJV34" s="27"/>
      <c r="IJW34" s="27"/>
      <c r="IJX34" s="27"/>
      <c r="IJY34" s="27"/>
      <c r="IJZ34" s="27"/>
      <c r="IKA34" s="27"/>
      <c r="IKB34" s="27"/>
      <c r="IKC34" s="27"/>
      <c r="IKD34" s="27"/>
      <c r="IKE34" s="27"/>
      <c r="IKF34" s="27"/>
      <c r="IKG34" s="27"/>
      <c r="IKH34" s="27"/>
      <c r="IKI34" s="27"/>
      <c r="IKJ34" s="27"/>
      <c r="IKK34" s="27"/>
      <c r="IKL34" s="27"/>
      <c r="IKM34" s="27"/>
      <c r="IKN34" s="27"/>
      <c r="IKO34" s="27"/>
      <c r="IKP34" s="27"/>
      <c r="IKQ34" s="27"/>
      <c r="IKR34" s="27"/>
      <c r="IKS34" s="27"/>
      <c r="IKT34" s="27"/>
      <c r="IKU34" s="27"/>
      <c r="IKV34" s="27"/>
      <c r="IKW34" s="27"/>
      <c r="IKX34" s="27"/>
      <c r="IKY34" s="27"/>
      <c r="IKZ34" s="27"/>
      <c r="ILA34" s="27"/>
      <c r="ILB34" s="27"/>
      <c r="ILC34" s="27"/>
      <c r="ILD34" s="27"/>
      <c r="ILE34" s="27"/>
      <c r="ILF34" s="27"/>
      <c r="ILG34" s="27"/>
      <c r="ILH34" s="27"/>
      <c r="ILI34" s="27"/>
      <c r="ILJ34" s="27"/>
      <c r="ILK34" s="27"/>
      <c r="ILL34" s="27"/>
      <c r="ILM34" s="27"/>
      <c r="ILN34" s="27"/>
      <c r="ILO34" s="27"/>
      <c r="ILP34" s="27"/>
      <c r="ILQ34" s="27"/>
      <c r="ILR34" s="27"/>
      <c r="ILS34" s="27"/>
      <c r="ILT34" s="27"/>
      <c r="ILU34" s="27"/>
      <c r="ILV34" s="27"/>
      <c r="ILW34" s="27"/>
      <c r="ILX34" s="27"/>
      <c r="ILY34" s="27"/>
      <c r="ILZ34" s="27"/>
      <c r="IMA34" s="27"/>
      <c r="IMB34" s="27"/>
      <c r="IMC34" s="27"/>
      <c r="IMD34" s="27"/>
      <c r="IME34" s="27"/>
      <c r="IMF34" s="27"/>
      <c r="IMG34" s="27"/>
      <c r="IMH34" s="27"/>
      <c r="IMI34" s="27"/>
      <c r="IMJ34" s="27"/>
      <c r="IMK34" s="27"/>
      <c r="IML34" s="27"/>
      <c r="IMM34" s="27"/>
      <c r="IMN34" s="27"/>
      <c r="IMO34" s="27"/>
      <c r="IMP34" s="27"/>
      <c r="IMQ34" s="27"/>
      <c r="IMR34" s="27"/>
      <c r="IMS34" s="27"/>
      <c r="IMT34" s="27"/>
      <c r="IMU34" s="27"/>
      <c r="IMV34" s="27"/>
      <c r="IMW34" s="27"/>
      <c r="IMX34" s="27"/>
      <c r="IMY34" s="27"/>
      <c r="IMZ34" s="27"/>
      <c r="INA34" s="27"/>
      <c r="INB34" s="27"/>
      <c r="INC34" s="27"/>
      <c r="IND34" s="27"/>
      <c r="INE34" s="27"/>
      <c r="INF34" s="27"/>
      <c r="ING34" s="27"/>
      <c r="INH34" s="27"/>
      <c r="INI34" s="27"/>
      <c r="INJ34" s="27"/>
      <c r="INK34" s="27"/>
      <c r="INL34" s="27"/>
      <c r="INM34" s="27"/>
      <c r="INN34" s="27"/>
      <c r="INO34" s="27"/>
      <c r="INP34" s="27"/>
      <c r="INQ34" s="27"/>
      <c r="INR34" s="27"/>
      <c r="INS34" s="27"/>
      <c r="INT34" s="27"/>
      <c r="INU34" s="27"/>
      <c r="INV34" s="27"/>
      <c r="INW34" s="27"/>
      <c r="INX34" s="27"/>
      <c r="INY34" s="27"/>
      <c r="INZ34" s="27"/>
      <c r="IOA34" s="27"/>
      <c r="IOB34" s="27"/>
      <c r="IOC34" s="27"/>
      <c r="IOD34" s="27"/>
      <c r="IOE34" s="27"/>
      <c r="IOF34" s="27"/>
      <c r="IOG34" s="27"/>
      <c r="IOH34" s="27"/>
      <c r="IOI34" s="27"/>
      <c r="IOJ34" s="27"/>
      <c r="IOK34" s="27"/>
      <c r="IOL34" s="27"/>
      <c r="IOM34" s="27"/>
      <c r="ION34" s="27"/>
      <c r="IOO34" s="27"/>
      <c r="IOP34" s="27"/>
      <c r="IOQ34" s="27"/>
      <c r="IOR34" s="27"/>
      <c r="IOS34" s="27"/>
      <c r="IOT34" s="27"/>
      <c r="IOU34" s="27"/>
      <c r="IOV34" s="27"/>
      <c r="IOW34" s="27"/>
      <c r="IOX34" s="27"/>
      <c r="IOY34" s="27"/>
      <c r="IOZ34" s="27"/>
      <c r="IPA34" s="27"/>
      <c r="IPB34" s="27"/>
      <c r="IPC34" s="27"/>
      <c r="IPD34" s="27"/>
      <c r="IPE34" s="27"/>
      <c r="IPF34" s="27"/>
      <c r="IPG34" s="27"/>
      <c r="IPH34" s="27"/>
      <c r="IPI34" s="27"/>
      <c r="IPJ34" s="27"/>
      <c r="IPK34" s="27"/>
      <c r="IPL34" s="27"/>
      <c r="IPM34" s="27"/>
      <c r="IPN34" s="27"/>
      <c r="IPO34" s="27"/>
      <c r="IPP34" s="27"/>
      <c r="IPQ34" s="27"/>
      <c r="IPR34" s="27"/>
      <c r="IPS34" s="27"/>
      <c r="IPT34" s="27"/>
      <c r="IPU34" s="27"/>
      <c r="IPV34" s="27"/>
      <c r="IPW34" s="27"/>
      <c r="IPX34" s="27"/>
      <c r="IPY34" s="27"/>
      <c r="IPZ34" s="27"/>
      <c r="IQA34" s="27"/>
      <c r="IQB34" s="27"/>
      <c r="IQC34" s="27"/>
      <c r="IQD34" s="27"/>
      <c r="IQE34" s="27"/>
      <c r="IQF34" s="27"/>
      <c r="IQG34" s="27"/>
      <c r="IQH34" s="27"/>
      <c r="IQI34" s="27"/>
      <c r="IQJ34" s="27"/>
      <c r="IQK34" s="27"/>
      <c r="IQL34" s="27"/>
      <c r="IQM34" s="27"/>
      <c r="IQN34" s="27"/>
      <c r="IQO34" s="27"/>
      <c r="IQP34" s="27"/>
      <c r="IQQ34" s="27"/>
      <c r="IQR34" s="27"/>
      <c r="IQS34" s="27"/>
      <c r="IQT34" s="27"/>
      <c r="IQU34" s="27"/>
      <c r="IQV34" s="27"/>
      <c r="IQW34" s="27"/>
      <c r="IQX34" s="27"/>
      <c r="IQY34" s="27"/>
      <c r="IQZ34" s="27"/>
      <c r="IRA34" s="27"/>
      <c r="IRB34" s="27"/>
      <c r="IRC34" s="27"/>
      <c r="IRD34" s="27"/>
      <c r="IRE34" s="27"/>
      <c r="IRF34" s="27"/>
      <c r="IRG34" s="27"/>
      <c r="IRH34" s="27"/>
      <c r="IRI34" s="27"/>
      <c r="IRJ34" s="27"/>
      <c r="IRK34" s="27"/>
      <c r="IRL34" s="27"/>
      <c r="IRM34" s="27"/>
      <c r="IRN34" s="27"/>
      <c r="IRO34" s="27"/>
      <c r="IRP34" s="27"/>
      <c r="IRQ34" s="27"/>
      <c r="IRR34" s="27"/>
      <c r="IRS34" s="27"/>
      <c r="IRT34" s="27"/>
      <c r="IRU34" s="27"/>
      <c r="IRV34" s="27"/>
      <c r="IRW34" s="27"/>
      <c r="IRX34" s="27"/>
      <c r="IRY34" s="27"/>
      <c r="IRZ34" s="27"/>
      <c r="ISA34" s="27"/>
      <c r="ISB34" s="27"/>
      <c r="ISC34" s="27"/>
      <c r="ISD34" s="27"/>
      <c r="ISE34" s="27"/>
      <c r="ISF34" s="27"/>
      <c r="ISG34" s="27"/>
      <c r="ISH34" s="27"/>
      <c r="ISI34" s="27"/>
      <c r="ISJ34" s="27"/>
      <c r="ISK34" s="27"/>
      <c r="ISL34" s="27"/>
      <c r="ISM34" s="27"/>
      <c r="ISN34" s="27"/>
      <c r="ISO34" s="27"/>
      <c r="ISP34" s="27"/>
      <c r="ISQ34" s="27"/>
      <c r="ISR34" s="27"/>
      <c r="ISS34" s="27"/>
      <c r="IST34" s="27"/>
      <c r="ISU34" s="27"/>
      <c r="ISV34" s="27"/>
      <c r="ISW34" s="27"/>
      <c r="ISX34" s="27"/>
      <c r="ISY34" s="27"/>
      <c r="ISZ34" s="27"/>
      <c r="ITA34" s="27"/>
      <c r="ITB34" s="27"/>
      <c r="ITC34" s="27"/>
      <c r="ITD34" s="27"/>
      <c r="ITE34" s="27"/>
      <c r="ITF34" s="27"/>
      <c r="ITG34" s="27"/>
      <c r="ITH34" s="27"/>
      <c r="ITI34" s="27"/>
      <c r="ITJ34" s="27"/>
      <c r="ITK34" s="27"/>
      <c r="ITL34" s="27"/>
      <c r="ITM34" s="27"/>
      <c r="ITN34" s="27"/>
      <c r="ITO34" s="27"/>
      <c r="ITP34" s="27"/>
      <c r="ITQ34" s="27"/>
      <c r="ITR34" s="27"/>
      <c r="ITS34" s="27"/>
      <c r="ITT34" s="27"/>
      <c r="ITU34" s="27"/>
      <c r="ITV34" s="27"/>
      <c r="ITW34" s="27"/>
      <c r="ITX34" s="27"/>
      <c r="ITY34" s="27"/>
      <c r="ITZ34" s="27"/>
      <c r="IUA34" s="27"/>
      <c r="IUB34" s="27"/>
      <c r="IUC34" s="27"/>
      <c r="IUD34" s="27"/>
      <c r="IUE34" s="27"/>
      <c r="IUF34" s="27"/>
      <c r="IUG34" s="27"/>
      <c r="IUH34" s="27"/>
      <c r="IUI34" s="27"/>
      <c r="IUJ34" s="27"/>
      <c r="IUK34" s="27"/>
      <c r="IUL34" s="27"/>
      <c r="IUM34" s="27"/>
      <c r="IUN34" s="27"/>
      <c r="IUO34" s="27"/>
      <c r="IUP34" s="27"/>
      <c r="IUQ34" s="27"/>
      <c r="IUR34" s="27"/>
      <c r="IUS34" s="27"/>
      <c r="IUT34" s="27"/>
      <c r="IUU34" s="27"/>
      <c r="IUV34" s="27"/>
      <c r="IUW34" s="27"/>
      <c r="IUX34" s="27"/>
      <c r="IUY34" s="27"/>
      <c r="IUZ34" s="27"/>
      <c r="IVA34" s="27"/>
      <c r="IVB34" s="27"/>
      <c r="IVC34" s="27"/>
      <c r="IVD34" s="27"/>
      <c r="IVE34" s="27"/>
      <c r="IVF34" s="27"/>
      <c r="IVG34" s="27"/>
      <c r="IVH34" s="27"/>
      <c r="IVI34" s="27"/>
      <c r="IVJ34" s="27"/>
      <c r="IVK34" s="27"/>
      <c r="IVL34" s="27"/>
      <c r="IVM34" s="27"/>
      <c r="IVN34" s="27"/>
      <c r="IVO34" s="27"/>
      <c r="IVP34" s="27"/>
      <c r="IVQ34" s="27"/>
      <c r="IVR34" s="27"/>
      <c r="IVS34" s="27"/>
      <c r="IVT34" s="27"/>
      <c r="IVU34" s="27"/>
      <c r="IVV34" s="27"/>
      <c r="IVW34" s="27"/>
      <c r="IVX34" s="27"/>
      <c r="IVY34" s="27"/>
      <c r="IVZ34" s="27"/>
      <c r="IWA34" s="27"/>
      <c r="IWB34" s="27"/>
      <c r="IWC34" s="27"/>
      <c r="IWD34" s="27"/>
      <c r="IWE34" s="27"/>
      <c r="IWF34" s="27"/>
      <c r="IWG34" s="27"/>
      <c r="IWH34" s="27"/>
      <c r="IWI34" s="27"/>
      <c r="IWJ34" s="27"/>
      <c r="IWK34" s="27"/>
      <c r="IWL34" s="27"/>
      <c r="IWM34" s="27"/>
      <c r="IWN34" s="27"/>
      <c r="IWO34" s="27"/>
      <c r="IWP34" s="27"/>
      <c r="IWQ34" s="27"/>
      <c r="IWR34" s="27"/>
      <c r="IWS34" s="27"/>
      <c r="IWT34" s="27"/>
      <c r="IWU34" s="27"/>
      <c r="IWV34" s="27"/>
      <c r="IWW34" s="27"/>
      <c r="IWX34" s="27"/>
      <c r="IWY34" s="27"/>
      <c r="IWZ34" s="27"/>
      <c r="IXA34" s="27"/>
      <c r="IXB34" s="27"/>
      <c r="IXC34" s="27"/>
      <c r="IXD34" s="27"/>
      <c r="IXE34" s="27"/>
      <c r="IXF34" s="27"/>
      <c r="IXG34" s="27"/>
      <c r="IXH34" s="27"/>
      <c r="IXI34" s="27"/>
      <c r="IXJ34" s="27"/>
      <c r="IXK34" s="27"/>
      <c r="IXL34" s="27"/>
      <c r="IXM34" s="27"/>
      <c r="IXN34" s="27"/>
      <c r="IXO34" s="27"/>
      <c r="IXP34" s="27"/>
      <c r="IXQ34" s="27"/>
      <c r="IXR34" s="27"/>
      <c r="IXS34" s="27"/>
      <c r="IXT34" s="27"/>
      <c r="IXU34" s="27"/>
      <c r="IXV34" s="27"/>
      <c r="IXW34" s="27"/>
      <c r="IXX34" s="27"/>
      <c r="IXY34" s="27"/>
      <c r="IXZ34" s="27"/>
      <c r="IYA34" s="27"/>
      <c r="IYB34" s="27"/>
      <c r="IYC34" s="27"/>
      <c r="IYD34" s="27"/>
      <c r="IYE34" s="27"/>
      <c r="IYF34" s="27"/>
      <c r="IYG34" s="27"/>
      <c r="IYH34" s="27"/>
      <c r="IYI34" s="27"/>
      <c r="IYJ34" s="27"/>
      <c r="IYK34" s="27"/>
      <c r="IYL34" s="27"/>
      <c r="IYM34" s="27"/>
      <c r="IYN34" s="27"/>
      <c r="IYO34" s="27"/>
      <c r="IYP34" s="27"/>
      <c r="IYQ34" s="27"/>
      <c r="IYR34" s="27"/>
      <c r="IYS34" s="27"/>
      <c r="IYT34" s="27"/>
      <c r="IYU34" s="27"/>
      <c r="IYV34" s="27"/>
      <c r="IYW34" s="27"/>
      <c r="IYX34" s="27"/>
      <c r="IYY34" s="27"/>
      <c r="IYZ34" s="27"/>
      <c r="IZA34" s="27"/>
      <c r="IZB34" s="27"/>
      <c r="IZC34" s="27"/>
      <c r="IZD34" s="27"/>
      <c r="IZE34" s="27"/>
      <c r="IZF34" s="27"/>
      <c r="IZG34" s="27"/>
      <c r="IZH34" s="27"/>
      <c r="IZI34" s="27"/>
      <c r="IZJ34" s="27"/>
      <c r="IZK34" s="27"/>
      <c r="IZL34" s="27"/>
      <c r="IZM34" s="27"/>
      <c r="IZN34" s="27"/>
      <c r="IZO34" s="27"/>
      <c r="IZP34" s="27"/>
      <c r="IZQ34" s="27"/>
      <c r="IZR34" s="27"/>
      <c r="IZS34" s="27"/>
      <c r="IZT34" s="27"/>
      <c r="IZU34" s="27"/>
      <c r="IZV34" s="27"/>
      <c r="IZW34" s="27"/>
      <c r="IZX34" s="27"/>
      <c r="IZY34" s="27"/>
      <c r="IZZ34" s="27"/>
      <c r="JAA34" s="27"/>
      <c r="JAB34" s="27"/>
      <c r="JAC34" s="27"/>
      <c r="JAD34" s="27"/>
      <c r="JAE34" s="27"/>
      <c r="JAF34" s="27"/>
      <c r="JAG34" s="27"/>
      <c r="JAH34" s="27"/>
      <c r="JAI34" s="27"/>
      <c r="JAJ34" s="27"/>
      <c r="JAK34" s="27"/>
      <c r="JAL34" s="27"/>
      <c r="JAM34" s="27"/>
      <c r="JAN34" s="27"/>
      <c r="JAO34" s="27"/>
      <c r="JAP34" s="27"/>
      <c r="JAQ34" s="27"/>
      <c r="JAR34" s="27"/>
      <c r="JAS34" s="27"/>
      <c r="JAT34" s="27"/>
      <c r="JAU34" s="27"/>
      <c r="JAV34" s="27"/>
      <c r="JAW34" s="27"/>
      <c r="JAX34" s="27"/>
      <c r="JAY34" s="27"/>
      <c r="JAZ34" s="27"/>
      <c r="JBA34" s="27"/>
      <c r="JBB34" s="27"/>
      <c r="JBC34" s="27"/>
      <c r="JBD34" s="27"/>
      <c r="JBE34" s="27"/>
      <c r="JBF34" s="27"/>
      <c r="JBG34" s="27"/>
      <c r="JBH34" s="27"/>
      <c r="JBI34" s="27"/>
      <c r="JBJ34" s="27"/>
      <c r="JBK34" s="27"/>
      <c r="JBL34" s="27"/>
      <c r="JBM34" s="27"/>
      <c r="JBN34" s="27"/>
      <c r="JBO34" s="27"/>
      <c r="JBP34" s="27"/>
      <c r="JBQ34" s="27"/>
      <c r="JBR34" s="27"/>
      <c r="JBS34" s="27"/>
      <c r="JBT34" s="27"/>
      <c r="JBU34" s="27"/>
      <c r="JBV34" s="27"/>
      <c r="JBW34" s="27"/>
      <c r="JBX34" s="27"/>
      <c r="JBY34" s="27"/>
      <c r="JBZ34" s="27"/>
      <c r="JCA34" s="27"/>
      <c r="JCB34" s="27"/>
      <c r="JCC34" s="27"/>
      <c r="JCD34" s="27"/>
      <c r="JCE34" s="27"/>
      <c r="JCF34" s="27"/>
      <c r="JCG34" s="27"/>
      <c r="JCH34" s="27"/>
      <c r="JCI34" s="27"/>
      <c r="JCJ34" s="27"/>
      <c r="JCK34" s="27"/>
      <c r="JCL34" s="27"/>
      <c r="JCM34" s="27"/>
      <c r="JCN34" s="27"/>
      <c r="JCO34" s="27"/>
      <c r="JCP34" s="27"/>
      <c r="JCQ34" s="27"/>
      <c r="JCR34" s="27"/>
      <c r="JCS34" s="27"/>
      <c r="JCT34" s="27"/>
      <c r="JCU34" s="27"/>
      <c r="JCV34" s="27"/>
      <c r="JCW34" s="27"/>
      <c r="JCX34" s="27"/>
      <c r="JCY34" s="27"/>
      <c r="JCZ34" s="27"/>
      <c r="JDA34" s="27"/>
      <c r="JDB34" s="27"/>
      <c r="JDC34" s="27"/>
      <c r="JDD34" s="27"/>
      <c r="JDE34" s="27"/>
      <c r="JDF34" s="27"/>
      <c r="JDG34" s="27"/>
      <c r="JDH34" s="27"/>
      <c r="JDI34" s="27"/>
      <c r="JDJ34" s="27"/>
      <c r="JDK34" s="27"/>
      <c r="JDL34" s="27"/>
      <c r="JDM34" s="27"/>
      <c r="JDN34" s="27"/>
      <c r="JDO34" s="27"/>
      <c r="JDP34" s="27"/>
      <c r="JDQ34" s="27"/>
      <c r="JDR34" s="27"/>
      <c r="JDS34" s="27"/>
      <c r="JDT34" s="27"/>
      <c r="JDU34" s="27"/>
      <c r="JDV34" s="27"/>
      <c r="JDW34" s="27"/>
      <c r="JDX34" s="27"/>
      <c r="JDY34" s="27"/>
      <c r="JDZ34" s="27"/>
      <c r="JEA34" s="27"/>
      <c r="JEB34" s="27"/>
      <c r="JEC34" s="27"/>
      <c r="JED34" s="27"/>
      <c r="JEE34" s="27"/>
      <c r="JEF34" s="27"/>
      <c r="JEG34" s="27"/>
      <c r="JEH34" s="27"/>
      <c r="JEI34" s="27"/>
      <c r="JEJ34" s="27"/>
      <c r="JEK34" s="27"/>
      <c r="JEL34" s="27"/>
      <c r="JEM34" s="27"/>
      <c r="JEN34" s="27"/>
      <c r="JEO34" s="27"/>
      <c r="JEP34" s="27"/>
      <c r="JEQ34" s="27"/>
      <c r="JER34" s="27"/>
      <c r="JES34" s="27"/>
      <c r="JET34" s="27"/>
      <c r="JEU34" s="27"/>
      <c r="JEV34" s="27"/>
      <c r="JEW34" s="27"/>
      <c r="JEX34" s="27"/>
      <c r="JEY34" s="27"/>
      <c r="JEZ34" s="27"/>
      <c r="JFA34" s="27"/>
      <c r="JFB34" s="27"/>
      <c r="JFC34" s="27"/>
      <c r="JFD34" s="27"/>
      <c r="JFE34" s="27"/>
      <c r="JFF34" s="27"/>
      <c r="JFG34" s="27"/>
      <c r="JFH34" s="27"/>
      <c r="JFI34" s="27"/>
      <c r="JFJ34" s="27"/>
      <c r="JFK34" s="27"/>
      <c r="JFL34" s="27"/>
      <c r="JFM34" s="27"/>
      <c r="JFN34" s="27"/>
      <c r="JFO34" s="27"/>
      <c r="JFP34" s="27"/>
      <c r="JFQ34" s="27"/>
      <c r="JFR34" s="27"/>
      <c r="JFS34" s="27"/>
      <c r="JFT34" s="27"/>
      <c r="JFU34" s="27"/>
      <c r="JFV34" s="27"/>
      <c r="JFW34" s="27"/>
      <c r="JFX34" s="27"/>
      <c r="JFY34" s="27"/>
      <c r="JFZ34" s="27"/>
      <c r="JGA34" s="27"/>
      <c r="JGB34" s="27"/>
      <c r="JGC34" s="27"/>
      <c r="JGD34" s="27"/>
      <c r="JGE34" s="27"/>
      <c r="JGF34" s="27"/>
      <c r="JGG34" s="27"/>
      <c r="JGH34" s="27"/>
      <c r="JGI34" s="27"/>
      <c r="JGJ34" s="27"/>
      <c r="JGK34" s="27"/>
      <c r="JGL34" s="27"/>
      <c r="JGM34" s="27"/>
      <c r="JGN34" s="27"/>
      <c r="JGO34" s="27"/>
      <c r="JGP34" s="27"/>
      <c r="JGQ34" s="27"/>
      <c r="JGR34" s="27"/>
      <c r="JGS34" s="27"/>
      <c r="JGT34" s="27"/>
      <c r="JGU34" s="27"/>
      <c r="JGV34" s="27"/>
      <c r="JGW34" s="27"/>
      <c r="JGX34" s="27"/>
      <c r="JGY34" s="27"/>
      <c r="JGZ34" s="27"/>
      <c r="JHA34" s="27"/>
      <c r="JHB34" s="27"/>
      <c r="JHC34" s="27"/>
      <c r="JHD34" s="27"/>
      <c r="JHE34" s="27"/>
      <c r="JHF34" s="27"/>
      <c r="JHG34" s="27"/>
      <c r="JHH34" s="27"/>
      <c r="JHI34" s="27"/>
      <c r="JHJ34" s="27"/>
      <c r="JHK34" s="27"/>
      <c r="JHL34" s="27"/>
      <c r="JHM34" s="27"/>
      <c r="JHN34" s="27"/>
      <c r="JHO34" s="27"/>
      <c r="JHP34" s="27"/>
      <c r="JHQ34" s="27"/>
      <c r="JHR34" s="27"/>
      <c r="JHS34" s="27"/>
      <c r="JHT34" s="27"/>
      <c r="JHU34" s="27"/>
      <c r="JHV34" s="27"/>
      <c r="JHW34" s="27"/>
      <c r="JHX34" s="27"/>
      <c r="JHY34" s="27"/>
      <c r="JHZ34" s="27"/>
      <c r="JIA34" s="27"/>
      <c r="JIB34" s="27"/>
      <c r="JIC34" s="27"/>
      <c r="JID34" s="27"/>
      <c r="JIE34" s="27"/>
      <c r="JIF34" s="27"/>
      <c r="JIG34" s="27"/>
      <c r="JIH34" s="27"/>
      <c r="JII34" s="27"/>
      <c r="JIJ34" s="27"/>
      <c r="JIK34" s="27"/>
      <c r="JIL34" s="27"/>
      <c r="JIM34" s="27"/>
      <c r="JIN34" s="27"/>
      <c r="JIO34" s="27"/>
      <c r="JIP34" s="27"/>
      <c r="JIQ34" s="27"/>
      <c r="JIR34" s="27"/>
      <c r="JIS34" s="27"/>
      <c r="JIT34" s="27"/>
      <c r="JIU34" s="27"/>
      <c r="JIV34" s="27"/>
      <c r="JIW34" s="27"/>
      <c r="JIX34" s="27"/>
      <c r="JIY34" s="27"/>
      <c r="JIZ34" s="27"/>
      <c r="JJA34" s="27"/>
      <c r="JJB34" s="27"/>
      <c r="JJC34" s="27"/>
      <c r="JJD34" s="27"/>
      <c r="JJE34" s="27"/>
      <c r="JJF34" s="27"/>
      <c r="JJG34" s="27"/>
      <c r="JJH34" s="27"/>
      <c r="JJI34" s="27"/>
      <c r="JJJ34" s="27"/>
      <c r="JJK34" s="27"/>
      <c r="JJL34" s="27"/>
      <c r="JJM34" s="27"/>
      <c r="JJN34" s="27"/>
      <c r="JJO34" s="27"/>
      <c r="JJP34" s="27"/>
      <c r="JJQ34" s="27"/>
      <c r="JJR34" s="27"/>
      <c r="JJS34" s="27"/>
      <c r="JJT34" s="27"/>
      <c r="JJU34" s="27"/>
      <c r="JJV34" s="27"/>
      <c r="JJW34" s="27"/>
      <c r="JJX34" s="27"/>
      <c r="JJY34" s="27"/>
      <c r="JJZ34" s="27"/>
      <c r="JKA34" s="27"/>
      <c r="JKB34" s="27"/>
      <c r="JKC34" s="27"/>
      <c r="JKD34" s="27"/>
      <c r="JKE34" s="27"/>
      <c r="JKF34" s="27"/>
      <c r="JKG34" s="27"/>
      <c r="JKH34" s="27"/>
      <c r="JKI34" s="27"/>
      <c r="JKJ34" s="27"/>
      <c r="JKK34" s="27"/>
      <c r="JKL34" s="27"/>
      <c r="JKM34" s="27"/>
      <c r="JKN34" s="27"/>
      <c r="JKO34" s="27"/>
      <c r="JKP34" s="27"/>
      <c r="JKQ34" s="27"/>
      <c r="JKR34" s="27"/>
      <c r="JKS34" s="27"/>
      <c r="JKT34" s="27"/>
      <c r="JKU34" s="27"/>
      <c r="JKV34" s="27"/>
      <c r="JKW34" s="27"/>
      <c r="JKX34" s="27"/>
      <c r="JKY34" s="27"/>
      <c r="JKZ34" s="27"/>
      <c r="JLA34" s="27"/>
      <c r="JLB34" s="27"/>
      <c r="JLC34" s="27"/>
      <c r="JLD34" s="27"/>
      <c r="JLE34" s="27"/>
      <c r="JLF34" s="27"/>
      <c r="JLG34" s="27"/>
      <c r="JLH34" s="27"/>
      <c r="JLI34" s="27"/>
      <c r="JLJ34" s="27"/>
      <c r="JLK34" s="27"/>
      <c r="JLL34" s="27"/>
      <c r="JLM34" s="27"/>
      <c r="JLN34" s="27"/>
      <c r="JLO34" s="27"/>
      <c r="JLP34" s="27"/>
      <c r="JLQ34" s="27"/>
      <c r="JLR34" s="27"/>
      <c r="JLS34" s="27"/>
      <c r="JLT34" s="27"/>
      <c r="JLU34" s="27"/>
      <c r="JLV34" s="27"/>
      <c r="JLW34" s="27"/>
      <c r="JLX34" s="27"/>
      <c r="JLY34" s="27"/>
      <c r="JLZ34" s="27"/>
      <c r="JMA34" s="27"/>
      <c r="JMB34" s="27"/>
      <c r="JMC34" s="27"/>
      <c r="JMD34" s="27"/>
      <c r="JME34" s="27"/>
      <c r="JMF34" s="27"/>
      <c r="JMG34" s="27"/>
      <c r="JMH34" s="27"/>
      <c r="JMI34" s="27"/>
      <c r="JMJ34" s="27"/>
      <c r="JMK34" s="27"/>
      <c r="JML34" s="27"/>
      <c r="JMM34" s="27"/>
      <c r="JMN34" s="27"/>
      <c r="JMO34" s="27"/>
      <c r="JMP34" s="27"/>
      <c r="JMQ34" s="27"/>
      <c r="JMR34" s="27"/>
      <c r="JMS34" s="27"/>
      <c r="JMT34" s="27"/>
      <c r="JMU34" s="27"/>
      <c r="JMV34" s="27"/>
      <c r="JMW34" s="27"/>
      <c r="JMX34" s="27"/>
      <c r="JMY34" s="27"/>
      <c r="JMZ34" s="27"/>
      <c r="JNA34" s="27"/>
      <c r="JNB34" s="27"/>
      <c r="JNC34" s="27"/>
      <c r="JND34" s="27"/>
      <c r="JNE34" s="27"/>
      <c r="JNF34" s="27"/>
      <c r="JNG34" s="27"/>
      <c r="JNH34" s="27"/>
      <c r="JNI34" s="27"/>
      <c r="JNJ34" s="27"/>
      <c r="JNK34" s="27"/>
      <c r="JNL34" s="27"/>
      <c r="JNM34" s="27"/>
      <c r="JNN34" s="27"/>
      <c r="JNO34" s="27"/>
      <c r="JNP34" s="27"/>
      <c r="JNQ34" s="27"/>
      <c r="JNR34" s="27"/>
      <c r="JNS34" s="27"/>
      <c r="JNT34" s="27"/>
      <c r="JNU34" s="27"/>
      <c r="JNV34" s="27"/>
      <c r="JNW34" s="27"/>
      <c r="JNX34" s="27"/>
      <c r="JNY34" s="27"/>
      <c r="JNZ34" s="27"/>
      <c r="JOA34" s="27"/>
      <c r="JOB34" s="27"/>
      <c r="JOC34" s="27"/>
      <c r="JOD34" s="27"/>
      <c r="JOE34" s="27"/>
      <c r="JOF34" s="27"/>
      <c r="JOG34" s="27"/>
      <c r="JOH34" s="27"/>
      <c r="JOI34" s="27"/>
      <c r="JOJ34" s="27"/>
      <c r="JOK34" s="27"/>
      <c r="JOL34" s="27"/>
      <c r="JOM34" s="27"/>
      <c r="JON34" s="27"/>
      <c r="JOO34" s="27"/>
      <c r="JOP34" s="27"/>
      <c r="JOQ34" s="27"/>
      <c r="JOR34" s="27"/>
      <c r="JOS34" s="27"/>
      <c r="JOT34" s="27"/>
      <c r="JOU34" s="27"/>
      <c r="JOV34" s="27"/>
      <c r="JOW34" s="27"/>
      <c r="JOX34" s="27"/>
      <c r="JOY34" s="27"/>
      <c r="JOZ34" s="27"/>
      <c r="JPA34" s="27"/>
      <c r="JPB34" s="27"/>
      <c r="JPC34" s="27"/>
      <c r="JPD34" s="27"/>
      <c r="JPE34" s="27"/>
      <c r="JPF34" s="27"/>
      <c r="JPG34" s="27"/>
      <c r="JPH34" s="27"/>
      <c r="JPI34" s="27"/>
      <c r="JPJ34" s="27"/>
      <c r="JPK34" s="27"/>
      <c r="JPL34" s="27"/>
      <c r="JPM34" s="27"/>
      <c r="JPN34" s="27"/>
      <c r="JPO34" s="27"/>
      <c r="JPP34" s="27"/>
      <c r="JPQ34" s="27"/>
      <c r="JPR34" s="27"/>
      <c r="JPS34" s="27"/>
      <c r="JPT34" s="27"/>
      <c r="JPU34" s="27"/>
      <c r="JPV34" s="27"/>
      <c r="JPW34" s="27"/>
      <c r="JPX34" s="27"/>
      <c r="JPY34" s="27"/>
      <c r="JPZ34" s="27"/>
      <c r="JQA34" s="27"/>
      <c r="JQB34" s="27"/>
      <c r="JQC34" s="27"/>
      <c r="JQD34" s="27"/>
      <c r="JQE34" s="27"/>
      <c r="JQF34" s="27"/>
      <c r="JQG34" s="27"/>
      <c r="JQH34" s="27"/>
      <c r="JQI34" s="27"/>
      <c r="JQJ34" s="27"/>
      <c r="JQK34" s="27"/>
      <c r="JQL34" s="27"/>
      <c r="JQM34" s="27"/>
      <c r="JQN34" s="27"/>
      <c r="JQO34" s="27"/>
      <c r="JQP34" s="27"/>
      <c r="JQQ34" s="27"/>
      <c r="JQR34" s="27"/>
      <c r="JQS34" s="27"/>
      <c r="JQT34" s="27"/>
      <c r="JQU34" s="27"/>
      <c r="JQV34" s="27"/>
      <c r="JQW34" s="27"/>
      <c r="JQX34" s="27"/>
      <c r="JQY34" s="27"/>
      <c r="JQZ34" s="27"/>
      <c r="JRA34" s="27"/>
      <c r="JRB34" s="27"/>
      <c r="JRC34" s="27"/>
      <c r="JRD34" s="27"/>
      <c r="JRE34" s="27"/>
      <c r="JRF34" s="27"/>
      <c r="JRG34" s="27"/>
      <c r="JRH34" s="27"/>
      <c r="JRI34" s="27"/>
      <c r="JRJ34" s="27"/>
      <c r="JRK34" s="27"/>
      <c r="JRL34" s="27"/>
      <c r="JRM34" s="27"/>
      <c r="JRN34" s="27"/>
      <c r="JRO34" s="27"/>
      <c r="JRP34" s="27"/>
      <c r="JRQ34" s="27"/>
      <c r="JRR34" s="27"/>
      <c r="JRS34" s="27"/>
      <c r="JRT34" s="27"/>
      <c r="JRU34" s="27"/>
      <c r="JRV34" s="27"/>
      <c r="JRW34" s="27"/>
      <c r="JRX34" s="27"/>
      <c r="JRY34" s="27"/>
      <c r="JRZ34" s="27"/>
      <c r="JSA34" s="27"/>
      <c r="JSB34" s="27"/>
      <c r="JSC34" s="27"/>
      <c r="JSD34" s="27"/>
      <c r="JSE34" s="27"/>
      <c r="JSF34" s="27"/>
      <c r="JSG34" s="27"/>
      <c r="JSH34" s="27"/>
      <c r="JSI34" s="27"/>
      <c r="JSJ34" s="27"/>
      <c r="JSK34" s="27"/>
      <c r="JSL34" s="27"/>
      <c r="JSM34" s="27"/>
      <c r="JSN34" s="27"/>
      <c r="JSO34" s="27"/>
      <c r="JSP34" s="27"/>
      <c r="JSQ34" s="27"/>
      <c r="JSR34" s="27"/>
      <c r="JSS34" s="27"/>
      <c r="JST34" s="27"/>
      <c r="JSU34" s="27"/>
      <c r="JSV34" s="27"/>
      <c r="JSW34" s="27"/>
      <c r="JSX34" s="27"/>
      <c r="JSY34" s="27"/>
      <c r="JSZ34" s="27"/>
      <c r="JTA34" s="27"/>
      <c r="JTB34" s="27"/>
      <c r="JTC34" s="27"/>
      <c r="JTD34" s="27"/>
      <c r="JTE34" s="27"/>
      <c r="JTF34" s="27"/>
      <c r="JTG34" s="27"/>
      <c r="JTH34" s="27"/>
      <c r="JTI34" s="27"/>
      <c r="JTJ34" s="27"/>
      <c r="JTK34" s="27"/>
      <c r="JTL34" s="27"/>
      <c r="JTM34" s="27"/>
      <c r="JTN34" s="27"/>
      <c r="JTO34" s="27"/>
      <c r="JTP34" s="27"/>
      <c r="JTQ34" s="27"/>
      <c r="JTR34" s="27"/>
      <c r="JTS34" s="27"/>
      <c r="JTT34" s="27"/>
      <c r="JTU34" s="27"/>
      <c r="JTV34" s="27"/>
      <c r="JTW34" s="27"/>
      <c r="JTX34" s="27"/>
      <c r="JTY34" s="27"/>
      <c r="JTZ34" s="27"/>
      <c r="JUA34" s="27"/>
      <c r="JUB34" s="27"/>
      <c r="JUC34" s="27"/>
      <c r="JUD34" s="27"/>
      <c r="JUE34" s="27"/>
      <c r="JUF34" s="27"/>
      <c r="JUG34" s="27"/>
      <c r="JUH34" s="27"/>
      <c r="JUI34" s="27"/>
      <c r="JUJ34" s="27"/>
      <c r="JUK34" s="27"/>
      <c r="JUL34" s="27"/>
      <c r="JUM34" s="27"/>
      <c r="JUN34" s="27"/>
      <c r="JUO34" s="27"/>
      <c r="JUP34" s="27"/>
      <c r="JUQ34" s="27"/>
      <c r="JUR34" s="27"/>
      <c r="JUS34" s="27"/>
      <c r="JUT34" s="27"/>
      <c r="JUU34" s="27"/>
      <c r="JUV34" s="27"/>
      <c r="JUW34" s="27"/>
      <c r="JUX34" s="27"/>
      <c r="JUY34" s="27"/>
      <c r="JUZ34" s="27"/>
      <c r="JVA34" s="27"/>
      <c r="JVB34" s="27"/>
      <c r="JVC34" s="27"/>
      <c r="JVD34" s="27"/>
      <c r="JVE34" s="27"/>
      <c r="JVF34" s="27"/>
      <c r="JVG34" s="27"/>
      <c r="JVH34" s="27"/>
      <c r="JVI34" s="27"/>
      <c r="JVJ34" s="27"/>
      <c r="JVK34" s="27"/>
      <c r="JVL34" s="27"/>
      <c r="JVM34" s="27"/>
      <c r="JVN34" s="27"/>
      <c r="JVO34" s="27"/>
      <c r="JVP34" s="27"/>
      <c r="JVQ34" s="27"/>
      <c r="JVR34" s="27"/>
      <c r="JVS34" s="27"/>
      <c r="JVT34" s="27"/>
      <c r="JVU34" s="27"/>
      <c r="JVV34" s="27"/>
      <c r="JVW34" s="27"/>
      <c r="JVX34" s="27"/>
      <c r="JVY34" s="27"/>
      <c r="JVZ34" s="27"/>
      <c r="JWA34" s="27"/>
      <c r="JWB34" s="27"/>
      <c r="JWC34" s="27"/>
      <c r="JWD34" s="27"/>
      <c r="JWE34" s="27"/>
      <c r="JWF34" s="27"/>
      <c r="JWG34" s="27"/>
      <c r="JWH34" s="27"/>
      <c r="JWI34" s="27"/>
      <c r="JWJ34" s="27"/>
      <c r="JWK34" s="27"/>
      <c r="JWL34" s="27"/>
      <c r="JWM34" s="27"/>
      <c r="JWN34" s="27"/>
      <c r="JWO34" s="27"/>
      <c r="JWP34" s="27"/>
      <c r="JWQ34" s="27"/>
      <c r="JWR34" s="27"/>
      <c r="JWS34" s="27"/>
      <c r="JWT34" s="27"/>
      <c r="JWU34" s="27"/>
      <c r="JWV34" s="27"/>
      <c r="JWW34" s="27"/>
      <c r="JWX34" s="27"/>
      <c r="JWY34" s="27"/>
      <c r="JWZ34" s="27"/>
      <c r="JXA34" s="27"/>
      <c r="JXB34" s="27"/>
      <c r="JXC34" s="27"/>
      <c r="JXD34" s="27"/>
      <c r="JXE34" s="27"/>
      <c r="JXF34" s="27"/>
      <c r="JXG34" s="27"/>
      <c r="JXH34" s="27"/>
      <c r="JXI34" s="27"/>
      <c r="JXJ34" s="27"/>
      <c r="JXK34" s="27"/>
      <c r="JXL34" s="27"/>
      <c r="JXM34" s="27"/>
      <c r="JXN34" s="27"/>
      <c r="JXO34" s="27"/>
      <c r="JXP34" s="27"/>
      <c r="JXQ34" s="27"/>
      <c r="JXR34" s="27"/>
      <c r="JXS34" s="27"/>
      <c r="JXT34" s="27"/>
      <c r="JXU34" s="27"/>
      <c r="JXV34" s="27"/>
      <c r="JXW34" s="27"/>
      <c r="JXX34" s="27"/>
      <c r="JXY34" s="27"/>
      <c r="JXZ34" s="27"/>
      <c r="JYA34" s="27"/>
      <c r="JYB34" s="27"/>
      <c r="JYC34" s="27"/>
      <c r="JYD34" s="27"/>
      <c r="JYE34" s="27"/>
      <c r="JYF34" s="27"/>
      <c r="JYG34" s="27"/>
      <c r="JYH34" s="27"/>
      <c r="JYI34" s="27"/>
      <c r="JYJ34" s="27"/>
      <c r="JYK34" s="27"/>
      <c r="JYL34" s="27"/>
      <c r="JYM34" s="27"/>
      <c r="JYN34" s="27"/>
      <c r="JYO34" s="27"/>
      <c r="JYP34" s="27"/>
      <c r="JYQ34" s="27"/>
      <c r="JYR34" s="27"/>
      <c r="JYS34" s="27"/>
      <c r="JYT34" s="27"/>
      <c r="JYU34" s="27"/>
      <c r="JYV34" s="27"/>
      <c r="JYW34" s="27"/>
      <c r="JYX34" s="27"/>
      <c r="JYY34" s="27"/>
      <c r="JYZ34" s="27"/>
      <c r="JZA34" s="27"/>
      <c r="JZB34" s="27"/>
      <c r="JZC34" s="27"/>
      <c r="JZD34" s="27"/>
      <c r="JZE34" s="27"/>
      <c r="JZF34" s="27"/>
      <c r="JZG34" s="27"/>
      <c r="JZH34" s="27"/>
      <c r="JZI34" s="27"/>
      <c r="JZJ34" s="27"/>
      <c r="JZK34" s="27"/>
      <c r="JZL34" s="27"/>
      <c r="JZM34" s="27"/>
      <c r="JZN34" s="27"/>
      <c r="JZO34" s="27"/>
      <c r="JZP34" s="27"/>
      <c r="JZQ34" s="27"/>
      <c r="JZR34" s="27"/>
      <c r="JZS34" s="27"/>
      <c r="JZT34" s="27"/>
      <c r="JZU34" s="27"/>
      <c r="JZV34" s="27"/>
      <c r="JZW34" s="27"/>
      <c r="JZX34" s="27"/>
      <c r="JZY34" s="27"/>
      <c r="JZZ34" s="27"/>
      <c r="KAA34" s="27"/>
      <c r="KAB34" s="27"/>
      <c r="KAC34" s="27"/>
      <c r="KAD34" s="27"/>
      <c r="KAE34" s="27"/>
      <c r="KAF34" s="27"/>
      <c r="KAG34" s="27"/>
      <c r="KAH34" s="27"/>
      <c r="KAI34" s="27"/>
      <c r="KAJ34" s="27"/>
      <c r="KAK34" s="27"/>
      <c r="KAL34" s="27"/>
      <c r="KAM34" s="27"/>
      <c r="KAN34" s="27"/>
      <c r="KAO34" s="27"/>
      <c r="KAP34" s="27"/>
      <c r="KAQ34" s="27"/>
      <c r="KAR34" s="27"/>
      <c r="KAS34" s="27"/>
      <c r="KAT34" s="27"/>
      <c r="KAU34" s="27"/>
      <c r="KAV34" s="27"/>
      <c r="KAW34" s="27"/>
      <c r="KAX34" s="27"/>
      <c r="KAY34" s="27"/>
      <c r="KAZ34" s="27"/>
      <c r="KBA34" s="27"/>
      <c r="KBB34" s="27"/>
      <c r="KBC34" s="27"/>
      <c r="KBD34" s="27"/>
      <c r="KBE34" s="27"/>
      <c r="KBF34" s="27"/>
      <c r="KBG34" s="27"/>
      <c r="KBH34" s="27"/>
      <c r="KBI34" s="27"/>
      <c r="KBJ34" s="27"/>
      <c r="KBK34" s="27"/>
      <c r="KBL34" s="27"/>
      <c r="KBM34" s="27"/>
      <c r="KBN34" s="27"/>
      <c r="KBO34" s="27"/>
      <c r="KBP34" s="27"/>
      <c r="KBQ34" s="27"/>
      <c r="KBR34" s="27"/>
      <c r="KBS34" s="27"/>
      <c r="KBT34" s="27"/>
      <c r="KBU34" s="27"/>
      <c r="KBV34" s="27"/>
      <c r="KBW34" s="27"/>
      <c r="KBX34" s="27"/>
      <c r="KBY34" s="27"/>
      <c r="KBZ34" s="27"/>
      <c r="KCA34" s="27"/>
      <c r="KCB34" s="27"/>
      <c r="KCC34" s="27"/>
      <c r="KCD34" s="27"/>
      <c r="KCE34" s="27"/>
      <c r="KCF34" s="27"/>
      <c r="KCG34" s="27"/>
      <c r="KCH34" s="27"/>
      <c r="KCI34" s="27"/>
      <c r="KCJ34" s="27"/>
      <c r="KCK34" s="27"/>
      <c r="KCL34" s="27"/>
      <c r="KCM34" s="27"/>
      <c r="KCN34" s="27"/>
      <c r="KCO34" s="27"/>
      <c r="KCP34" s="27"/>
      <c r="KCQ34" s="27"/>
      <c r="KCR34" s="27"/>
      <c r="KCS34" s="27"/>
      <c r="KCT34" s="27"/>
      <c r="KCU34" s="27"/>
      <c r="KCV34" s="27"/>
      <c r="KCW34" s="27"/>
      <c r="KCX34" s="27"/>
      <c r="KCY34" s="27"/>
      <c r="KCZ34" s="27"/>
      <c r="KDA34" s="27"/>
      <c r="KDB34" s="27"/>
      <c r="KDC34" s="27"/>
      <c r="KDD34" s="27"/>
      <c r="KDE34" s="27"/>
      <c r="KDF34" s="27"/>
      <c r="KDG34" s="27"/>
      <c r="KDH34" s="27"/>
      <c r="KDI34" s="27"/>
      <c r="KDJ34" s="27"/>
      <c r="KDK34" s="27"/>
      <c r="KDL34" s="27"/>
      <c r="KDM34" s="27"/>
      <c r="KDN34" s="27"/>
      <c r="KDO34" s="27"/>
      <c r="KDP34" s="27"/>
      <c r="KDQ34" s="27"/>
      <c r="KDR34" s="27"/>
      <c r="KDS34" s="27"/>
      <c r="KDT34" s="27"/>
      <c r="KDU34" s="27"/>
      <c r="KDV34" s="27"/>
      <c r="KDW34" s="27"/>
      <c r="KDX34" s="27"/>
      <c r="KDY34" s="27"/>
      <c r="KDZ34" s="27"/>
      <c r="KEA34" s="27"/>
      <c r="KEB34" s="27"/>
      <c r="KEC34" s="27"/>
      <c r="KED34" s="27"/>
      <c r="KEE34" s="27"/>
      <c r="KEF34" s="27"/>
      <c r="KEG34" s="27"/>
      <c r="KEH34" s="27"/>
      <c r="KEI34" s="27"/>
      <c r="KEJ34" s="27"/>
      <c r="KEK34" s="27"/>
      <c r="KEL34" s="27"/>
      <c r="KEM34" s="27"/>
      <c r="KEN34" s="27"/>
      <c r="KEO34" s="27"/>
      <c r="KEP34" s="27"/>
      <c r="KEQ34" s="27"/>
      <c r="KER34" s="27"/>
      <c r="KES34" s="27"/>
      <c r="KET34" s="27"/>
      <c r="KEU34" s="27"/>
      <c r="KEV34" s="27"/>
      <c r="KEW34" s="27"/>
      <c r="KEX34" s="27"/>
      <c r="KEY34" s="27"/>
      <c r="KEZ34" s="27"/>
      <c r="KFA34" s="27"/>
      <c r="KFB34" s="27"/>
      <c r="KFC34" s="27"/>
      <c r="KFD34" s="27"/>
      <c r="KFE34" s="27"/>
      <c r="KFF34" s="27"/>
      <c r="KFG34" s="27"/>
      <c r="KFH34" s="27"/>
      <c r="KFI34" s="27"/>
      <c r="KFJ34" s="27"/>
      <c r="KFK34" s="27"/>
      <c r="KFL34" s="27"/>
      <c r="KFM34" s="27"/>
      <c r="KFN34" s="27"/>
      <c r="KFO34" s="27"/>
      <c r="KFP34" s="27"/>
      <c r="KFQ34" s="27"/>
      <c r="KFR34" s="27"/>
      <c r="KFS34" s="27"/>
      <c r="KFT34" s="27"/>
      <c r="KFU34" s="27"/>
      <c r="KFV34" s="27"/>
      <c r="KFW34" s="27"/>
      <c r="KFX34" s="27"/>
      <c r="KFY34" s="27"/>
      <c r="KFZ34" s="27"/>
      <c r="KGA34" s="27"/>
      <c r="KGB34" s="27"/>
      <c r="KGC34" s="27"/>
      <c r="KGD34" s="27"/>
      <c r="KGE34" s="27"/>
      <c r="KGF34" s="27"/>
      <c r="KGG34" s="27"/>
      <c r="KGH34" s="27"/>
      <c r="KGI34" s="27"/>
      <c r="KGJ34" s="27"/>
      <c r="KGK34" s="27"/>
      <c r="KGL34" s="27"/>
      <c r="KGM34" s="27"/>
      <c r="KGN34" s="27"/>
      <c r="KGO34" s="27"/>
      <c r="KGP34" s="27"/>
      <c r="KGQ34" s="27"/>
      <c r="KGR34" s="27"/>
      <c r="KGS34" s="27"/>
      <c r="KGT34" s="27"/>
      <c r="KGU34" s="27"/>
      <c r="KGV34" s="27"/>
      <c r="KGW34" s="27"/>
      <c r="KGX34" s="27"/>
      <c r="KGY34" s="27"/>
      <c r="KGZ34" s="27"/>
      <c r="KHA34" s="27"/>
      <c r="KHB34" s="27"/>
      <c r="KHC34" s="27"/>
      <c r="KHD34" s="27"/>
      <c r="KHE34" s="27"/>
      <c r="KHF34" s="27"/>
      <c r="KHG34" s="27"/>
      <c r="KHH34" s="27"/>
      <c r="KHI34" s="27"/>
      <c r="KHJ34" s="27"/>
      <c r="KHK34" s="27"/>
      <c r="KHL34" s="27"/>
      <c r="KHM34" s="27"/>
      <c r="KHN34" s="27"/>
      <c r="KHO34" s="27"/>
      <c r="KHP34" s="27"/>
      <c r="KHQ34" s="27"/>
      <c r="KHR34" s="27"/>
      <c r="KHS34" s="27"/>
      <c r="KHT34" s="27"/>
      <c r="KHU34" s="27"/>
      <c r="KHV34" s="27"/>
      <c r="KHW34" s="27"/>
      <c r="KHX34" s="27"/>
      <c r="KHY34" s="27"/>
      <c r="KHZ34" s="27"/>
      <c r="KIA34" s="27"/>
      <c r="KIB34" s="27"/>
      <c r="KIC34" s="27"/>
      <c r="KID34" s="27"/>
      <c r="KIE34" s="27"/>
      <c r="KIF34" s="27"/>
      <c r="KIG34" s="27"/>
      <c r="KIH34" s="27"/>
      <c r="KII34" s="27"/>
      <c r="KIJ34" s="27"/>
      <c r="KIK34" s="27"/>
      <c r="KIL34" s="27"/>
      <c r="KIM34" s="27"/>
      <c r="KIN34" s="27"/>
      <c r="KIO34" s="27"/>
      <c r="KIP34" s="27"/>
      <c r="KIQ34" s="27"/>
      <c r="KIR34" s="27"/>
      <c r="KIS34" s="27"/>
      <c r="KIT34" s="27"/>
      <c r="KIU34" s="27"/>
      <c r="KIV34" s="27"/>
      <c r="KIW34" s="27"/>
      <c r="KIX34" s="27"/>
      <c r="KIY34" s="27"/>
      <c r="KIZ34" s="27"/>
      <c r="KJA34" s="27"/>
      <c r="KJB34" s="27"/>
      <c r="KJC34" s="27"/>
      <c r="KJD34" s="27"/>
      <c r="KJE34" s="27"/>
      <c r="KJF34" s="27"/>
      <c r="KJG34" s="27"/>
      <c r="KJH34" s="27"/>
      <c r="KJI34" s="27"/>
      <c r="KJJ34" s="27"/>
      <c r="KJK34" s="27"/>
      <c r="KJL34" s="27"/>
      <c r="KJM34" s="27"/>
      <c r="KJN34" s="27"/>
      <c r="KJO34" s="27"/>
      <c r="KJP34" s="27"/>
      <c r="KJQ34" s="27"/>
      <c r="KJR34" s="27"/>
      <c r="KJS34" s="27"/>
      <c r="KJT34" s="27"/>
      <c r="KJU34" s="27"/>
      <c r="KJV34" s="27"/>
      <c r="KJW34" s="27"/>
      <c r="KJX34" s="27"/>
      <c r="KJY34" s="27"/>
      <c r="KJZ34" s="27"/>
      <c r="KKA34" s="27"/>
      <c r="KKB34" s="27"/>
      <c r="KKC34" s="27"/>
      <c r="KKD34" s="27"/>
      <c r="KKE34" s="27"/>
      <c r="KKF34" s="27"/>
      <c r="KKG34" s="27"/>
      <c r="KKH34" s="27"/>
      <c r="KKI34" s="27"/>
      <c r="KKJ34" s="27"/>
      <c r="KKK34" s="27"/>
      <c r="KKL34" s="27"/>
      <c r="KKM34" s="27"/>
      <c r="KKN34" s="27"/>
      <c r="KKO34" s="27"/>
      <c r="KKP34" s="27"/>
      <c r="KKQ34" s="27"/>
      <c r="KKR34" s="27"/>
      <c r="KKS34" s="27"/>
      <c r="KKT34" s="27"/>
      <c r="KKU34" s="27"/>
      <c r="KKV34" s="27"/>
      <c r="KKW34" s="27"/>
      <c r="KKX34" s="27"/>
      <c r="KKY34" s="27"/>
      <c r="KKZ34" s="27"/>
      <c r="KLA34" s="27"/>
      <c r="KLB34" s="27"/>
      <c r="KLC34" s="27"/>
      <c r="KLD34" s="27"/>
      <c r="KLE34" s="27"/>
      <c r="KLF34" s="27"/>
      <c r="KLG34" s="27"/>
      <c r="KLH34" s="27"/>
      <c r="KLI34" s="27"/>
      <c r="KLJ34" s="27"/>
      <c r="KLK34" s="27"/>
      <c r="KLL34" s="27"/>
      <c r="KLM34" s="27"/>
      <c r="KLN34" s="27"/>
      <c r="KLO34" s="27"/>
      <c r="KLP34" s="27"/>
      <c r="KLQ34" s="27"/>
      <c r="KLR34" s="27"/>
      <c r="KLS34" s="27"/>
      <c r="KLT34" s="27"/>
      <c r="KLU34" s="27"/>
      <c r="KLV34" s="27"/>
      <c r="KLW34" s="27"/>
      <c r="KLX34" s="27"/>
      <c r="KLY34" s="27"/>
      <c r="KLZ34" s="27"/>
      <c r="KMA34" s="27"/>
      <c r="KMB34" s="27"/>
      <c r="KMC34" s="27"/>
      <c r="KMD34" s="27"/>
      <c r="KME34" s="27"/>
      <c r="KMF34" s="27"/>
      <c r="KMG34" s="27"/>
      <c r="KMH34" s="27"/>
      <c r="KMI34" s="27"/>
      <c r="KMJ34" s="27"/>
      <c r="KMK34" s="27"/>
      <c r="KML34" s="27"/>
      <c r="KMM34" s="27"/>
      <c r="KMN34" s="27"/>
      <c r="KMO34" s="27"/>
      <c r="KMP34" s="27"/>
      <c r="KMQ34" s="27"/>
      <c r="KMR34" s="27"/>
      <c r="KMS34" s="27"/>
      <c r="KMT34" s="27"/>
      <c r="KMU34" s="27"/>
      <c r="KMV34" s="27"/>
      <c r="KMW34" s="27"/>
      <c r="KMX34" s="27"/>
      <c r="KMY34" s="27"/>
      <c r="KMZ34" s="27"/>
      <c r="KNA34" s="27"/>
      <c r="KNB34" s="27"/>
      <c r="KNC34" s="27"/>
      <c r="KND34" s="27"/>
      <c r="KNE34" s="27"/>
      <c r="KNF34" s="27"/>
      <c r="KNG34" s="27"/>
      <c r="KNH34" s="27"/>
      <c r="KNI34" s="27"/>
      <c r="KNJ34" s="27"/>
      <c r="KNK34" s="27"/>
      <c r="KNL34" s="27"/>
      <c r="KNM34" s="27"/>
      <c r="KNN34" s="27"/>
      <c r="KNO34" s="27"/>
      <c r="KNP34" s="27"/>
      <c r="KNQ34" s="27"/>
      <c r="KNR34" s="27"/>
      <c r="KNS34" s="27"/>
      <c r="KNT34" s="27"/>
      <c r="KNU34" s="27"/>
      <c r="KNV34" s="27"/>
      <c r="KNW34" s="27"/>
      <c r="KNX34" s="27"/>
      <c r="KNY34" s="27"/>
      <c r="KNZ34" s="27"/>
      <c r="KOA34" s="27"/>
      <c r="KOB34" s="27"/>
      <c r="KOC34" s="27"/>
      <c r="KOD34" s="27"/>
      <c r="KOE34" s="27"/>
      <c r="KOF34" s="27"/>
      <c r="KOG34" s="27"/>
      <c r="KOH34" s="27"/>
      <c r="KOI34" s="27"/>
      <c r="KOJ34" s="27"/>
      <c r="KOK34" s="27"/>
      <c r="KOL34" s="27"/>
      <c r="KOM34" s="27"/>
      <c r="KON34" s="27"/>
      <c r="KOO34" s="27"/>
      <c r="KOP34" s="27"/>
      <c r="KOQ34" s="27"/>
      <c r="KOR34" s="27"/>
      <c r="KOS34" s="27"/>
      <c r="KOT34" s="27"/>
      <c r="KOU34" s="27"/>
      <c r="KOV34" s="27"/>
      <c r="KOW34" s="27"/>
      <c r="KOX34" s="27"/>
      <c r="KOY34" s="27"/>
      <c r="KOZ34" s="27"/>
      <c r="KPA34" s="27"/>
      <c r="KPB34" s="27"/>
      <c r="KPC34" s="27"/>
      <c r="KPD34" s="27"/>
      <c r="KPE34" s="27"/>
      <c r="KPF34" s="27"/>
      <c r="KPG34" s="27"/>
      <c r="KPH34" s="27"/>
      <c r="KPI34" s="27"/>
      <c r="KPJ34" s="27"/>
      <c r="KPK34" s="27"/>
      <c r="KPL34" s="27"/>
      <c r="KPM34" s="27"/>
      <c r="KPN34" s="27"/>
      <c r="KPO34" s="27"/>
      <c r="KPP34" s="27"/>
      <c r="KPQ34" s="27"/>
      <c r="KPR34" s="27"/>
      <c r="KPS34" s="27"/>
      <c r="KPT34" s="27"/>
      <c r="KPU34" s="27"/>
      <c r="KPV34" s="27"/>
      <c r="KPW34" s="27"/>
      <c r="KPX34" s="27"/>
      <c r="KPY34" s="27"/>
      <c r="KPZ34" s="27"/>
      <c r="KQA34" s="27"/>
      <c r="KQB34" s="27"/>
      <c r="KQC34" s="27"/>
      <c r="KQD34" s="27"/>
      <c r="KQE34" s="27"/>
      <c r="KQF34" s="27"/>
      <c r="KQG34" s="27"/>
      <c r="KQH34" s="27"/>
      <c r="KQI34" s="27"/>
      <c r="KQJ34" s="27"/>
      <c r="KQK34" s="27"/>
      <c r="KQL34" s="27"/>
      <c r="KQM34" s="27"/>
      <c r="KQN34" s="27"/>
      <c r="KQO34" s="27"/>
      <c r="KQP34" s="27"/>
      <c r="KQQ34" s="27"/>
      <c r="KQR34" s="27"/>
      <c r="KQS34" s="27"/>
      <c r="KQT34" s="27"/>
      <c r="KQU34" s="27"/>
      <c r="KQV34" s="27"/>
      <c r="KQW34" s="27"/>
      <c r="KQX34" s="27"/>
      <c r="KQY34" s="27"/>
      <c r="KQZ34" s="27"/>
      <c r="KRA34" s="27"/>
      <c r="KRB34" s="27"/>
      <c r="KRC34" s="27"/>
      <c r="KRD34" s="27"/>
      <c r="KRE34" s="27"/>
      <c r="KRF34" s="27"/>
      <c r="KRG34" s="27"/>
      <c r="KRH34" s="27"/>
      <c r="KRI34" s="27"/>
      <c r="KRJ34" s="27"/>
      <c r="KRK34" s="27"/>
      <c r="KRL34" s="27"/>
      <c r="KRM34" s="27"/>
      <c r="KRN34" s="27"/>
      <c r="KRO34" s="27"/>
      <c r="KRP34" s="27"/>
      <c r="KRQ34" s="27"/>
      <c r="KRR34" s="27"/>
      <c r="KRS34" s="27"/>
      <c r="KRT34" s="27"/>
      <c r="KRU34" s="27"/>
      <c r="KRV34" s="27"/>
      <c r="KRW34" s="27"/>
      <c r="KRX34" s="27"/>
      <c r="KRY34" s="27"/>
      <c r="KRZ34" s="27"/>
      <c r="KSA34" s="27"/>
      <c r="KSB34" s="27"/>
      <c r="KSC34" s="27"/>
      <c r="KSD34" s="27"/>
      <c r="KSE34" s="27"/>
      <c r="KSF34" s="27"/>
      <c r="KSG34" s="27"/>
      <c r="KSH34" s="27"/>
      <c r="KSI34" s="27"/>
      <c r="KSJ34" s="27"/>
      <c r="KSK34" s="27"/>
      <c r="KSL34" s="27"/>
      <c r="KSM34" s="27"/>
      <c r="KSN34" s="27"/>
      <c r="KSO34" s="27"/>
      <c r="KSP34" s="27"/>
      <c r="KSQ34" s="27"/>
      <c r="KSR34" s="27"/>
      <c r="KSS34" s="27"/>
      <c r="KST34" s="27"/>
      <c r="KSU34" s="27"/>
      <c r="KSV34" s="27"/>
      <c r="KSW34" s="27"/>
      <c r="KSX34" s="27"/>
      <c r="KSY34" s="27"/>
      <c r="KSZ34" s="27"/>
      <c r="KTA34" s="27"/>
      <c r="KTB34" s="27"/>
      <c r="KTC34" s="27"/>
      <c r="KTD34" s="27"/>
      <c r="KTE34" s="27"/>
      <c r="KTF34" s="27"/>
      <c r="KTG34" s="27"/>
      <c r="KTH34" s="27"/>
      <c r="KTI34" s="27"/>
      <c r="KTJ34" s="27"/>
      <c r="KTK34" s="27"/>
      <c r="KTL34" s="27"/>
      <c r="KTM34" s="27"/>
      <c r="KTN34" s="27"/>
      <c r="KTO34" s="27"/>
      <c r="KTP34" s="27"/>
      <c r="KTQ34" s="27"/>
      <c r="KTR34" s="27"/>
      <c r="KTS34" s="27"/>
      <c r="KTT34" s="27"/>
      <c r="KTU34" s="27"/>
      <c r="KTV34" s="27"/>
      <c r="KTW34" s="27"/>
      <c r="KTX34" s="27"/>
      <c r="KTY34" s="27"/>
      <c r="KTZ34" s="27"/>
      <c r="KUA34" s="27"/>
      <c r="KUB34" s="27"/>
      <c r="KUC34" s="27"/>
      <c r="KUD34" s="27"/>
      <c r="KUE34" s="27"/>
      <c r="KUF34" s="27"/>
      <c r="KUG34" s="27"/>
      <c r="KUH34" s="27"/>
      <c r="KUI34" s="27"/>
      <c r="KUJ34" s="27"/>
      <c r="KUK34" s="27"/>
      <c r="KUL34" s="27"/>
      <c r="KUM34" s="27"/>
      <c r="KUN34" s="27"/>
      <c r="KUO34" s="27"/>
      <c r="KUP34" s="27"/>
      <c r="KUQ34" s="27"/>
      <c r="KUR34" s="27"/>
      <c r="KUS34" s="27"/>
      <c r="KUT34" s="27"/>
      <c r="KUU34" s="27"/>
      <c r="KUV34" s="27"/>
      <c r="KUW34" s="27"/>
      <c r="KUX34" s="27"/>
      <c r="KUY34" s="27"/>
      <c r="KUZ34" s="27"/>
      <c r="KVA34" s="27"/>
      <c r="KVB34" s="27"/>
      <c r="KVC34" s="27"/>
      <c r="KVD34" s="27"/>
      <c r="KVE34" s="27"/>
      <c r="KVF34" s="27"/>
      <c r="KVG34" s="27"/>
      <c r="KVH34" s="27"/>
      <c r="KVI34" s="27"/>
      <c r="KVJ34" s="27"/>
      <c r="KVK34" s="27"/>
      <c r="KVL34" s="27"/>
      <c r="KVM34" s="27"/>
      <c r="KVN34" s="27"/>
      <c r="KVO34" s="27"/>
      <c r="KVP34" s="27"/>
      <c r="KVQ34" s="27"/>
      <c r="KVR34" s="27"/>
      <c r="KVS34" s="27"/>
      <c r="KVT34" s="27"/>
      <c r="KVU34" s="27"/>
      <c r="KVV34" s="27"/>
      <c r="KVW34" s="27"/>
      <c r="KVX34" s="27"/>
      <c r="KVY34" s="27"/>
      <c r="KVZ34" s="27"/>
      <c r="KWA34" s="27"/>
      <c r="KWB34" s="27"/>
      <c r="KWC34" s="27"/>
      <c r="KWD34" s="27"/>
      <c r="KWE34" s="27"/>
      <c r="KWF34" s="27"/>
      <c r="KWG34" s="27"/>
      <c r="KWH34" s="27"/>
      <c r="KWI34" s="27"/>
      <c r="KWJ34" s="27"/>
      <c r="KWK34" s="27"/>
      <c r="KWL34" s="27"/>
      <c r="KWM34" s="27"/>
      <c r="KWN34" s="27"/>
      <c r="KWO34" s="27"/>
      <c r="KWP34" s="27"/>
      <c r="KWQ34" s="27"/>
      <c r="KWR34" s="27"/>
      <c r="KWS34" s="27"/>
      <c r="KWT34" s="27"/>
      <c r="KWU34" s="27"/>
      <c r="KWV34" s="27"/>
      <c r="KWW34" s="27"/>
      <c r="KWX34" s="27"/>
      <c r="KWY34" s="27"/>
      <c r="KWZ34" s="27"/>
      <c r="KXA34" s="27"/>
      <c r="KXB34" s="27"/>
      <c r="KXC34" s="27"/>
      <c r="KXD34" s="27"/>
      <c r="KXE34" s="27"/>
      <c r="KXF34" s="27"/>
      <c r="KXG34" s="27"/>
      <c r="KXH34" s="27"/>
      <c r="KXI34" s="27"/>
      <c r="KXJ34" s="27"/>
      <c r="KXK34" s="27"/>
      <c r="KXL34" s="27"/>
      <c r="KXM34" s="27"/>
      <c r="KXN34" s="27"/>
      <c r="KXO34" s="27"/>
      <c r="KXP34" s="27"/>
      <c r="KXQ34" s="27"/>
      <c r="KXR34" s="27"/>
      <c r="KXS34" s="27"/>
      <c r="KXT34" s="27"/>
      <c r="KXU34" s="27"/>
      <c r="KXV34" s="27"/>
      <c r="KXW34" s="27"/>
      <c r="KXX34" s="27"/>
      <c r="KXY34" s="27"/>
      <c r="KXZ34" s="27"/>
      <c r="KYA34" s="27"/>
      <c r="KYB34" s="27"/>
      <c r="KYC34" s="27"/>
      <c r="KYD34" s="27"/>
      <c r="KYE34" s="27"/>
      <c r="KYF34" s="27"/>
      <c r="KYG34" s="27"/>
      <c r="KYH34" s="27"/>
      <c r="KYI34" s="27"/>
      <c r="KYJ34" s="27"/>
      <c r="KYK34" s="27"/>
      <c r="KYL34" s="27"/>
      <c r="KYM34" s="27"/>
      <c r="KYN34" s="27"/>
      <c r="KYO34" s="27"/>
      <c r="KYP34" s="27"/>
      <c r="KYQ34" s="27"/>
      <c r="KYR34" s="27"/>
      <c r="KYS34" s="27"/>
      <c r="KYT34" s="27"/>
      <c r="KYU34" s="27"/>
      <c r="KYV34" s="27"/>
      <c r="KYW34" s="27"/>
      <c r="KYX34" s="27"/>
      <c r="KYY34" s="27"/>
      <c r="KYZ34" s="27"/>
      <c r="KZA34" s="27"/>
      <c r="KZB34" s="27"/>
      <c r="KZC34" s="27"/>
      <c r="KZD34" s="27"/>
      <c r="KZE34" s="27"/>
      <c r="KZF34" s="27"/>
      <c r="KZG34" s="27"/>
      <c r="KZH34" s="27"/>
      <c r="KZI34" s="27"/>
      <c r="KZJ34" s="27"/>
      <c r="KZK34" s="27"/>
      <c r="KZL34" s="27"/>
      <c r="KZM34" s="27"/>
      <c r="KZN34" s="27"/>
      <c r="KZO34" s="27"/>
      <c r="KZP34" s="27"/>
      <c r="KZQ34" s="27"/>
      <c r="KZR34" s="27"/>
      <c r="KZS34" s="27"/>
      <c r="KZT34" s="27"/>
      <c r="KZU34" s="27"/>
      <c r="KZV34" s="27"/>
      <c r="KZW34" s="27"/>
      <c r="KZX34" s="27"/>
      <c r="KZY34" s="27"/>
      <c r="KZZ34" s="27"/>
      <c r="LAA34" s="27"/>
      <c r="LAB34" s="27"/>
      <c r="LAC34" s="27"/>
      <c r="LAD34" s="27"/>
      <c r="LAE34" s="27"/>
      <c r="LAF34" s="27"/>
      <c r="LAG34" s="27"/>
      <c r="LAH34" s="27"/>
      <c r="LAI34" s="27"/>
      <c r="LAJ34" s="27"/>
      <c r="LAK34" s="27"/>
      <c r="LAL34" s="27"/>
      <c r="LAM34" s="27"/>
      <c r="LAN34" s="27"/>
      <c r="LAO34" s="27"/>
      <c r="LAP34" s="27"/>
      <c r="LAQ34" s="27"/>
      <c r="LAR34" s="27"/>
      <c r="LAS34" s="27"/>
      <c r="LAT34" s="27"/>
      <c r="LAU34" s="27"/>
      <c r="LAV34" s="27"/>
      <c r="LAW34" s="27"/>
      <c r="LAX34" s="27"/>
      <c r="LAY34" s="27"/>
      <c r="LAZ34" s="27"/>
      <c r="LBA34" s="27"/>
      <c r="LBB34" s="27"/>
      <c r="LBC34" s="27"/>
      <c r="LBD34" s="27"/>
      <c r="LBE34" s="27"/>
      <c r="LBF34" s="27"/>
      <c r="LBG34" s="27"/>
      <c r="LBH34" s="27"/>
      <c r="LBI34" s="27"/>
      <c r="LBJ34" s="27"/>
      <c r="LBK34" s="27"/>
      <c r="LBL34" s="27"/>
      <c r="LBM34" s="27"/>
      <c r="LBN34" s="27"/>
      <c r="LBO34" s="27"/>
      <c r="LBP34" s="27"/>
      <c r="LBQ34" s="27"/>
      <c r="LBR34" s="27"/>
      <c r="LBS34" s="27"/>
      <c r="LBT34" s="27"/>
      <c r="LBU34" s="27"/>
      <c r="LBV34" s="27"/>
      <c r="LBW34" s="27"/>
      <c r="LBX34" s="27"/>
      <c r="LBY34" s="27"/>
      <c r="LBZ34" s="27"/>
      <c r="LCA34" s="27"/>
      <c r="LCB34" s="27"/>
      <c r="LCC34" s="27"/>
      <c r="LCD34" s="27"/>
      <c r="LCE34" s="27"/>
      <c r="LCF34" s="27"/>
      <c r="LCG34" s="27"/>
      <c r="LCH34" s="27"/>
      <c r="LCI34" s="27"/>
      <c r="LCJ34" s="27"/>
      <c r="LCK34" s="27"/>
      <c r="LCL34" s="27"/>
      <c r="LCM34" s="27"/>
      <c r="LCN34" s="27"/>
      <c r="LCO34" s="27"/>
      <c r="LCP34" s="27"/>
      <c r="LCQ34" s="27"/>
      <c r="LCR34" s="27"/>
      <c r="LCS34" s="27"/>
      <c r="LCT34" s="27"/>
      <c r="LCU34" s="27"/>
      <c r="LCV34" s="27"/>
      <c r="LCW34" s="27"/>
      <c r="LCX34" s="27"/>
      <c r="LCY34" s="27"/>
      <c r="LCZ34" s="27"/>
      <c r="LDA34" s="27"/>
      <c r="LDB34" s="27"/>
      <c r="LDC34" s="27"/>
      <c r="LDD34" s="27"/>
      <c r="LDE34" s="27"/>
      <c r="LDF34" s="27"/>
      <c r="LDG34" s="27"/>
      <c r="LDH34" s="27"/>
      <c r="LDI34" s="27"/>
      <c r="LDJ34" s="27"/>
      <c r="LDK34" s="27"/>
      <c r="LDL34" s="27"/>
      <c r="LDM34" s="27"/>
      <c r="LDN34" s="27"/>
      <c r="LDO34" s="27"/>
      <c r="LDP34" s="27"/>
      <c r="LDQ34" s="27"/>
      <c r="LDR34" s="27"/>
      <c r="LDS34" s="27"/>
      <c r="LDT34" s="27"/>
      <c r="LDU34" s="27"/>
      <c r="LDV34" s="27"/>
      <c r="LDW34" s="27"/>
      <c r="LDX34" s="27"/>
      <c r="LDY34" s="27"/>
      <c r="LDZ34" s="27"/>
      <c r="LEA34" s="27"/>
      <c r="LEB34" s="27"/>
      <c r="LEC34" s="27"/>
      <c r="LED34" s="27"/>
      <c r="LEE34" s="27"/>
      <c r="LEF34" s="27"/>
      <c r="LEG34" s="27"/>
      <c r="LEH34" s="27"/>
      <c r="LEI34" s="27"/>
      <c r="LEJ34" s="27"/>
      <c r="LEK34" s="27"/>
      <c r="LEL34" s="27"/>
      <c r="LEM34" s="27"/>
      <c r="LEN34" s="27"/>
      <c r="LEO34" s="27"/>
      <c r="LEP34" s="27"/>
      <c r="LEQ34" s="27"/>
      <c r="LER34" s="27"/>
      <c r="LES34" s="27"/>
      <c r="LET34" s="27"/>
      <c r="LEU34" s="27"/>
      <c r="LEV34" s="27"/>
      <c r="LEW34" s="27"/>
      <c r="LEX34" s="27"/>
      <c r="LEY34" s="27"/>
      <c r="LEZ34" s="27"/>
      <c r="LFA34" s="27"/>
      <c r="LFB34" s="27"/>
      <c r="LFC34" s="27"/>
      <c r="LFD34" s="27"/>
      <c r="LFE34" s="27"/>
      <c r="LFF34" s="27"/>
      <c r="LFG34" s="27"/>
      <c r="LFH34" s="27"/>
      <c r="LFI34" s="27"/>
      <c r="LFJ34" s="27"/>
      <c r="LFK34" s="27"/>
      <c r="LFL34" s="27"/>
      <c r="LFM34" s="27"/>
      <c r="LFN34" s="27"/>
      <c r="LFO34" s="27"/>
      <c r="LFP34" s="27"/>
      <c r="LFQ34" s="27"/>
      <c r="LFR34" s="27"/>
      <c r="LFS34" s="27"/>
      <c r="LFT34" s="27"/>
      <c r="LFU34" s="27"/>
      <c r="LFV34" s="27"/>
      <c r="LFW34" s="27"/>
      <c r="LFX34" s="27"/>
      <c r="LFY34" s="27"/>
      <c r="LFZ34" s="27"/>
      <c r="LGA34" s="27"/>
      <c r="LGB34" s="27"/>
      <c r="LGC34" s="27"/>
      <c r="LGD34" s="27"/>
      <c r="LGE34" s="27"/>
      <c r="LGF34" s="27"/>
      <c r="LGG34" s="27"/>
      <c r="LGH34" s="27"/>
      <c r="LGI34" s="27"/>
      <c r="LGJ34" s="27"/>
      <c r="LGK34" s="27"/>
      <c r="LGL34" s="27"/>
      <c r="LGM34" s="27"/>
      <c r="LGN34" s="27"/>
      <c r="LGO34" s="27"/>
      <c r="LGP34" s="27"/>
      <c r="LGQ34" s="27"/>
      <c r="LGR34" s="27"/>
      <c r="LGS34" s="27"/>
      <c r="LGT34" s="27"/>
      <c r="LGU34" s="27"/>
      <c r="LGV34" s="27"/>
      <c r="LGW34" s="27"/>
      <c r="LGX34" s="27"/>
      <c r="LGY34" s="27"/>
      <c r="LGZ34" s="27"/>
      <c r="LHA34" s="27"/>
      <c r="LHB34" s="27"/>
      <c r="LHC34" s="27"/>
      <c r="LHD34" s="27"/>
      <c r="LHE34" s="27"/>
      <c r="LHF34" s="27"/>
      <c r="LHG34" s="27"/>
      <c r="LHH34" s="27"/>
      <c r="LHI34" s="27"/>
      <c r="LHJ34" s="27"/>
      <c r="LHK34" s="27"/>
      <c r="LHL34" s="27"/>
      <c r="LHM34" s="27"/>
      <c r="LHN34" s="27"/>
      <c r="LHO34" s="27"/>
      <c r="LHP34" s="27"/>
      <c r="LHQ34" s="27"/>
      <c r="LHR34" s="27"/>
      <c r="LHS34" s="27"/>
      <c r="LHT34" s="27"/>
      <c r="LHU34" s="27"/>
      <c r="LHV34" s="27"/>
      <c r="LHW34" s="27"/>
      <c r="LHX34" s="27"/>
      <c r="LHY34" s="27"/>
      <c r="LHZ34" s="27"/>
      <c r="LIA34" s="27"/>
      <c r="LIB34" s="27"/>
      <c r="LIC34" s="27"/>
      <c r="LID34" s="27"/>
      <c r="LIE34" s="27"/>
      <c r="LIF34" s="27"/>
      <c r="LIG34" s="27"/>
      <c r="LIH34" s="27"/>
      <c r="LII34" s="27"/>
      <c r="LIJ34" s="27"/>
      <c r="LIK34" s="27"/>
      <c r="LIL34" s="27"/>
      <c r="LIM34" s="27"/>
      <c r="LIN34" s="27"/>
      <c r="LIO34" s="27"/>
      <c r="LIP34" s="27"/>
      <c r="LIQ34" s="27"/>
      <c r="LIR34" s="27"/>
      <c r="LIS34" s="27"/>
      <c r="LIT34" s="27"/>
      <c r="LIU34" s="27"/>
      <c r="LIV34" s="27"/>
      <c r="LIW34" s="27"/>
      <c r="LIX34" s="27"/>
      <c r="LIY34" s="27"/>
      <c r="LIZ34" s="27"/>
      <c r="LJA34" s="27"/>
      <c r="LJB34" s="27"/>
      <c r="LJC34" s="27"/>
      <c r="LJD34" s="27"/>
      <c r="LJE34" s="27"/>
      <c r="LJF34" s="27"/>
      <c r="LJG34" s="27"/>
      <c r="LJH34" s="27"/>
      <c r="LJI34" s="27"/>
      <c r="LJJ34" s="27"/>
      <c r="LJK34" s="27"/>
      <c r="LJL34" s="27"/>
      <c r="LJM34" s="27"/>
      <c r="LJN34" s="27"/>
      <c r="LJO34" s="27"/>
      <c r="LJP34" s="27"/>
      <c r="LJQ34" s="27"/>
      <c r="LJR34" s="27"/>
      <c r="LJS34" s="27"/>
      <c r="LJT34" s="27"/>
      <c r="LJU34" s="27"/>
      <c r="LJV34" s="27"/>
      <c r="LJW34" s="27"/>
      <c r="LJX34" s="27"/>
      <c r="LJY34" s="27"/>
      <c r="LJZ34" s="27"/>
      <c r="LKA34" s="27"/>
      <c r="LKB34" s="27"/>
      <c r="LKC34" s="27"/>
      <c r="LKD34" s="27"/>
      <c r="LKE34" s="27"/>
      <c r="LKF34" s="27"/>
      <c r="LKG34" s="27"/>
      <c r="LKH34" s="27"/>
      <c r="LKI34" s="27"/>
      <c r="LKJ34" s="27"/>
      <c r="LKK34" s="27"/>
      <c r="LKL34" s="27"/>
      <c r="LKM34" s="27"/>
      <c r="LKN34" s="27"/>
      <c r="LKO34" s="27"/>
      <c r="LKP34" s="27"/>
      <c r="LKQ34" s="27"/>
      <c r="LKR34" s="27"/>
      <c r="LKS34" s="27"/>
      <c r="LKT34" s="27"/>
      <c r="LKU34" s="27"/>
      <c r="LKV34" s="27"/>
      <c r="LKW34" s="27"/>
      <c r="LKX34" s="27"/>
      <c r="LKY34" s="27"/>
      <c r="LKZ34" s="27"/>
      <c r="LLA34" s="27"/>
      <c r="LLB34" s="27"/>
      <c r="LLC34" s="27"/>
      <c r="LLD34" s="27"/>
      <c r="LLE34" s="27"/>
      <c r="LLF34" s="27"/>
      <c r="LLG34" s="27"/>
      <c r="LLH34" s="27"/>
      <c r="LLI34" s="27"/>
      <c r="LLJ34" s="27"/>
      <c r="LLK34" s="27"/>
      <c r="LLL34" s="27"/>
      <c r="LLM34" s="27"/>
      <c r="LLN34" s="27"/>
      <c r="LLO34" s="27"/>
      <c r="LLP34" s="27"/>
      <c r="LLQ34" s="27"/>
      <c r="LLR34" s="27"/>
      <c r="LLS34" s="27"/>
      <c r="LLT34" s="27"/>
      <c r="LLU34" s="27"/>
      <c r="LLV34" s="27"/>
      <c r="LLW34" s="27"/>
      <c r="LLX34" s="27"/>
      <c r="LLY34" s="27"/>
      <c r="LLZ34" s="27"/>
      <c r="LMA34" s="27"/>
      <c r="LMB34" s="27"/>
      <c r="LMC34" s="27"/>
      <c r="LMD34" s="27"/>
      <c r="LME34" s="27"/>
      <c r="LMF34" s="27"/>
      <c r="LMG34" s="27"/>
      <c r="LMH34" s="27"/>
      <c r="LMI34" s="27"/>
      <c r="LMJ34" s="27"/>
      <c r="LMK34" s="27"/>
      <c r="LML34" s="27"/>
      <c r="LMM34" s="27"/>
      <c r="LMN34" s="27"/>
      <c r="LMO34" s="27"/>
      <c r="LMP34" s="27"/>
      <c r="LMQ34" s="27"/>
      <c r="LMR34" s="27"/>
      <c r="LMS34" s="27"/>
      <c r="LMT34" s="27"/>
      <c r="LMU34" s="27"/>
      <c r="LMV34" s="27"/>
      <c r="LMW34" s="27"/>
      <c r="LMX34" s="27"/>
      <c r="LMY34" s="27"/>
      <c r="LMZ34" s="27"/>
      <c r="LNA34" s="27"/>
      <c r="LNB34" s="27"/>
      <c r="LNC34" s="27"/>
      <c r="LND34" s="27"/>
      <c r="LNE34" s="27"/>
      <c r="LNF34" s="27"/>
      <c r="LNG34" s="27"/>
      <c r="LNH34" s="27"/>
      <c r="LNI34" s="27"/>
      <c r="LNJ34" s="27"/>
      <c r="LNK34" s="27"/>
      <c r="LNL34" s="27"/>
      <c r="LNM34" s="27"/>
      <c r="LNN34" s="27"/>
      <c r="LNO34" s="27"/>
      <c r="LNP34" s="27"/>
      <c r="LNQ34" s="27"/>
      <c r="LNR34" s="27"/>
      <c r="LNS34" s="27"/>
      <c r="LNT34" s="27"/>
      <c r="LNU34" s="27"/>
      <c r="LNV34" s="27"/>
      <c r="LNW34" s="27"/>
      <c r="LNX34" s="27"/>
      <c r="LNY34" s="27"/>
      <c r="LNZ34" s="27"/>
      <c r="LOA34" s="27"/>
      <c r="LOB34" s="27"/>
      <c r="LOC34" s="27"/>
      <c r="LOD34" s="27"/>
      <c r="LOE34" s="27"/>
      <c r="LOF34" s="27"/>
      <c r="LOG34" s="27"/>
      <c r="LOH34" s="27"/>
      <c r="LOI34" s="27"/>
      <c r="LOJ34" s="27"/>
      <c r="LOK34" s="27"/>
      <c r="LOL34" s="27"/>
      <c r="LOM34" s="27"/>
      <c r="LON34" s="27"/>
      <c r="LOO34" s="27"/>
      <c r="LOP34" s="27"/>
      <c r="LOQ34" s="27"/>
      <c r="LOR34" s="27"/>
      <c r="LOS34" s="27"/>
      <c r="LOT34" s="27"/>
      <c r="LOU34" s="27"/>
      <c r="LOV34" s="27"/>
      <c r="LOW34" s="27"/>
      <c r="LOX34" s="27"/>
      <c r="LOY34" s="27"/>
      <c r="LOZ34" s="27"/>
      <c r="LPA34" s="27"/>
      <c r="LPB34" s="27"/>
      <c r="LPC34" s="27"/>
      <c r="LPD34" s="27"/>
      <c r="LPE34" s="27"/>
      <c r="LPF34" s="27"/>
      <c r="LPG34" s="27"/>
      <c r="LPH34" s="27"/>
      <c r="LPI34" s="27"/>
      <c r="LPJ34" s="27"/>
      <c r="LPK34" s="27"/>
      <c r="LPL34" s="27"/>
      <c r="LPM34" s="27"/>
      <c r="LPN34" s="27"/>
      <c r="LPO34" s="27"/>
      <c r="LPP34" s="27"/>
      <c r="LPQ34" s="27"/>
      <c r="LPR34" s="27"/>
      <c r="LPS34" s="27"/>
      <c r="LPT34" s="27"/>
      <c r="LPU34" s="27"/>
      <c r="LPV34" s="27"/>
      <c r="LPW34" s="27"/>
      <c r="LPX34" s="27"/>
      <c r="LPY34" s="27"/>
      <c r="LPZ34" s="27"/>
      <c r="LQA34" s="27"/>
      <c r="LQB34" s="27"/>
      <c r="LQC34" s="27"/>
      <c r="LQD34" s="27"/>
      <c r="LQE34" s="27"/>
      <c r="LQF34" s="27"/>
      <c r="LQG34" s="27"/>
      <c r="LQH34" s="27"/>
      <c r="LQI34" s="27"/>
      <c r="LQJ34" s="27"/>
      <c r="LQK34" s="27"/>
      <c r="LQL34" s="27"/>
      <c r="LQM34" s="27"/>
      <c r="LQN34" s="27"/>
      <c r="LQO34" s="27"/>
      <c r="LQP34" s="27"/>
      <c r="LQQ34" s="27"/>
      <c r="LQR34" s="27"/>
      <c r="LQS34" s="27"/>
      <c r="LQT34" s="27"/>
      <c r="LQU34" s="27"/>
      <c r="LQV34" s="27"/>
      <c r="LQW34" s="27"/>
      <c r="LQX34" s="27"/>
      <c r="LQY34" s="27"/>
      <c r="LQZ34" s="27"/>
      <c r="LRA34" s="27"/>
      <c r="LRB34" s="27"/>
      <c r="LRC34" s="27"/>
      <c r="LRD34" s="27"/>
      <c r="LRE34" s="27"/>
      <c r="LRF34" s="27"/>
      <c r="LRG34" s="27"/>
      <c r="LRH34" s="27"/>
      <c r="LRI34" s="27"/>
      <c r="LRJ34" s="27"/>
      <c r="LRK34" s="27"/>
      <c r="LRL34" s="27"/>
      <c r="LRM34" s="27"/>
      <c r="LRN34" s="27"/>
      <c r="LRO34" s="27"/>
      <c r="LRP34" s="27"/>
      <c r="LRQ34" s="27"/>
      <c r="LRR34" s="27"/>
      <c r="LRS34" s="27"/>
      <c r="LRT34" s="27"/>
      <c r="LRU34" s="27"/>
      <c r="LRV34" s="27"/>
      <c r="LRW34" s="27"/>
      <c r="LRX34" s="27"/>
      <c r="LRY34" s="27"/>
      <c r="LRZ34" s="27"/>
      <c r="LSA34" s="27"/>
      <c r="LSB34" s="27"/>
      <c r="LSC34" s="27"/>
      <c r="LSD34" s="27"/>
      <c r="LSE34" s="27"/>
      <c r="LSF34" s="27"/>
      <c r="LSG34" s="27"/>
      <c r="LSH34" s="27"/>
      <c r="LSI34" s="27"/>
      <c r="LSJ34" s="27"/>
      <c r="LSK34" s="27"/>
      <c r="LSL34" s="27"/>
      <c r="LSM34" s="27"/>
      <c r="LSN34" s="27"/>
      <c r="LSO34" s="27"/>
      <c r="LSP34" s="27"/>
      <c r="LSQ34" s="27"/>
      <c r="LSR34" s="27"/>
      <c r="LSS34" s="27"/>
      <c r="LST34" s="27"/>
      <c r="LSU34" s="27"/>
      <c r="LSV34" s="27"/>
      <c r="LSW34" s="27"/>
      <c r="LSX34" s="27"/>
      <c r="LSY34" s="27"/>
      <c r="LSZ34" s="27"/>
      <c r="LTA34" s="27"/>
      <c r="LTB34" s="27"/>
      <c r="LTC34" s="27"/>
      <c r="LTD34" s="27"/>
      <c r="LTE34" s="27"/>
      <c r="LTF34" s="27"/>
      <c r="LTG34" s="27"/>
      <c r="LTH34" s="27"/>
      <c r="LTI34" s="27"/>
      <c r="LTJ34" s="27"/>
      <c r="LTK34" s="27"/>
      <c r="LTL34" s="27"/>
      <c r="LTM34" s="27"/>
      <c r="LTN34" s="27"/>
      <c r="LTO34" s="27"/>
      <c r="LTP34" s="27"/>
      <c r="LTQ34" s="27"/>
      <c r="LTR34" s="27"/>
      <c r="LTS34" s="27"/>
      <c r="LTT34" s="27"/>
      <c r="LTU34" s="27"/>
      <c r="LTV34" s="27"/>
      <c r="LTW34" s="27"/>
      <c r="LTX34" s="27"/>
      <c r="LTY34" s="27"/>
      <c r="LTZ34" s="27"/>
      <c r="LUA34" s="27"/>
      <c r="LUB34" s="27"/>
      <c r="LUC34" s="27"/>
      <c r="LUD34" s="27"/>
      <c r="LUE34" s="27"/>
      <c r="LUF34" s="27"/>
      <c r="LUG34" s="27"/>
      <c r="LUH34" s="27"/>
      <c r="LUI34" s="27"/>
      <c r="LUJ34" s="27"/>
      <c r="LUK34" s="27"/>
      <c r="LUL34" s="27"/>
      <c r="LUM34" s="27"/>
      <c r="LUN34" s="27"/>
      <c r="LUO34" s="27"/>
      <c r="LUP34" s="27"/>
      <c r="LUQ34" s="27"/>
      <c r="LUR34" s="27"/>
      <c r="LUS34" s="27"/>
      <c r="LUT34" s="27"/>
      <c r="LUU34" s="27"/>
      <c r="LUV34" s="27"/>
      <c r="LUW34" s="27"/>
      <c r="LUX34" s="27"/>
      <c r="LUY34" s="27"/>
      <c r="LUZ34" s="27"/>
      <c r="LVA34" s="27"/>
      <c r="LVB34" s="27"/>
      <c r="LVC34" s="27"/>
      <c r="LVD34" s="27"/>
      <c r="LVE34" s="27"/>
      <c r="LVF34" s="27"/>
      <c r="LVG34" s="27"/>
      <c r="LVH34" s="27"/>
      <c r="LVI34" s="27"/>
      <c r="LVJ34" s="27"/>
      <c r="LVK34" s="27"/>
      <c r="LVL34" s="27"/>
      <c r="LVM34" s="27"/>
      <c r="LVN34" s="27"/>
      <c r="LVO34" s="27"/>
      <c r="LVP34" s="27"/>
      <c r="LVQ34" s="27"/>
      <c r="LVR34" s="27"/>
      <c r="LVS34" s="27"/>
      <c r="LVT34" s="27"/>
      <c r="LVU34" s="27"/>
      <c r="LVV34" s="27"/>
      <c r="LVW34" s="27"/>
      <c r="LVX34" s="27"/>
      <c r="LVY34" s="27"/>
      <c r="LVZ34" s="27"/>
      <c r="LWA34" s="27"/>
      <c r="LWB34" s="27"/>
      <c r="LWC34" s="27"/>
      <c r="LWD34" s="27"/>
      <c r="LWE34" s="27"/>
      <c r="LWF34" s="27"/>
      <c r="LWG34" s="27"/>
      <c r="LWH34" s="27"/>
      <c r="LWI34" s="27"/>
      <c r="LWJ34" s="27"/>
      <c r="LWK34" s="27"/>
      <c r="LWL34" s="27"/>
      <c r="LWM34" s="27"/>
      <c r="LWN34" s="27"/>
      <c r="LWO34" s="27"/>
      <c r="LWP34" s="27"/>
      <c r="LWQ34" s="27"/>
      <c r="LWR34" s="27"/>
      <c r="LWS34" s="27"/>
      <c r="LWT34" s="27"/>
      <c r="LWU34" s="27"/>
      <c r="LWV34" s="27"/>
      <c r="LWW34" s="27"/>
      <c r="LWX34" s="27"/>
      <c r="LWY34" s="27"/>
      <c r="LWZ34" s="27"/>
      <c r="LXA34" s="27"/>
      <c r="LXB34" s="27"/>
      <c r="LXC34" s="27"/>
      <c r="LXD34" s="27"/>
      <c r="LXE34" s="27"/>
      <c r="LXF34" s="27"/>
      <c r="LXG34" s="27"/>
      <c r="LXH34" s="27"/>
      <c r="LXI34" s="27"/>
      <c r="LXJ34" s="27"/>
      <c r="LXK34" s="27"/>
      <c r="LXL34" s="27"/>
      <c r="LXM34" s="27"/>
      <c r="LXN34" s="27"/>
      <c r="LXO34" s="27"/>
      <c r="LXP34" s="27"/>
      <c r="LXQ34" s="27"/>
      <c r="LXR34" s="27"/>
      <c r="LXS34" s="27"/>
      <c r="LXT34" s="27"/>
      <c r="LXU34" s="27"/>
      <c r="LXV34" s="27"/>
      <c r="LXW34" s="27"/>
      <c r="LXX34" s="27"/>
      <c r="LXY34" s="27"/>
      <c r="LXZ34" s="27"/>
      <c r="LYA34" s="27"/>
      <c r="LYB34" s="27"/>
      <c r="LYC34" s="27"/>
      <c r="LYD34" s="27"/>
      <c r="LYE34" s="27"/>
      <c r="LYF34" s="27"/>
      <c r="LYG34" s="27"/>
      <c r="LYH34" s="27"/>
      <c r="LYI34" s="27"/>
      <c r="LYJ34" s="27"/>
      <c r="LYK34" s="27"/>
      <c r="LYL34" s="27"/>
      <c r="LYM34" s="27"/>
      <c r="LYN34" s="27"/>
      <c r="LYO34" s="27"/>
      <c r="LYP34" s="27"/>
      <c r="LYQ34" s="27"/>
      <c r="LYR34" s="27"/>
      <c r="LYS34" s="27"/>
      <c r="LYT34" s="27"/>
      <c r="LYU34" s="27"/>
      <c r="LYV34" s="27"/>
      <c r="LYW34" s="27"/>
      <c r="LYX34" s="27"/>
      <c r="LYY34" s="27"/>
      <c r="LYZ34" s="27"/>
      <c r="LZA34" s="27"/>
      <c r="LZB34" s="27"/>
      <c r="LZC34" s="27"/>
      <c r="LZD34" s="27"/>
      <c r="LZE34" s="27"/>
      <c r="LZF34" s="27"/>
      <c r="LZG34" s="27"/>
      <c r="LZH34" s="27"/>
      <c r="LZI34" s="27"/>
      <c r="LZJ34" s="27"/>
      <c r="LZK34" s="27"/>
      <c r="LZL34" s="27"/>
      <c r="LZM34" s="27"/>
      <c r="LZN34" s="27"/>
      <c r="LZO34" s="27"/>
      <c r="LZP34" s="27"/>
      <c r="LZQ34" s="27"/>
      <c r="LZR34" s="27"/>
      <c r="LZS34" s="27"/>
      <c r="LZT34" s="27"/>
      <c r="LZU34" s="27"/>
      <c r="LZV34" s="27"/>
      <c r="LZW34" s="27"/>
      <c r="LZX34" s="27"/>
      <c r="LZY34" s="27"/>
      <c r="LZZ34" s="27"/>
      <c r="MAA34" s="27"/>
      <c r="MAB34" s="27"/>
      <c r="MAC34" s="27"/>
      <c r="MAD34" s="27"/>
      <c r="MAE34" s="27"/>
      <c r="MAF34" s="27"/>
      <c r="MAG34" s="27"/>
      <c r="MAH34" s="27"/>
      <c r="MAI34" s="27"/>
      <c r="MAJ34" s="27"/>
      <c r="MAK34" s="27"/>
      <c r="MAL34" s="27"/>
      <c r="MAM34" s="27"/>
      <c r="MAN34" s="27"/>
      <c r="MAO34" s="27"/>
      <c r="MAP34" s="27"/>
      <c r="MAQ34" s="27"/>
      <c r="MAR34" s="27"/>
      <c r="MAS34" s="27"/>
      <c r="MAT34" s="27"/>
      <c r="MAU34" s="27"/>
      <c r="MAV34" s="27"/>
      <c r="MAW34" s="27"/>
      <c r="MAX34" s="27"/>
      <c r="MAY34" s="27"/>
      <c r="MAZ34" s="27"/>
      <c r="MBA34" s="27"/>
      <c r="MBB34" s="27"/>
      <c r="MBC34" s="27"/>
      <c r="MBD34" s="27"/>
      <c r="MBE34" s="27"/>
      <c r="MBF34" s="27"/>
      <c r="MBG34" s="27"/>
      <c r="MBH34" s="27"/>
      <c r="MBI34" s="27"/>
      <c r="MBJ34" s="27"/>
      <c r="MBK34" s="27"/>
      <c r="MBL34" s="27"/>
      <c r="MBM34" s="27"/>
      <c r="MBN34" s="27"/>
      <c r="MBO34" s="27"/>
      <c r="MBP34" s="27"/>
      <c r="MBQ34" s="27"/>
      <c r="MBR34" s="27"/>
      <c r="MBS34" s="27"/>
      <c r="MBT34" s="27"/>
      <c r="MBU34" s="27"/>
      <c r="MBV34" s="27"/>
      <c r="MBW34" s="27"/>
      <c r="MBX34" s="27"/>
      <c r="MBY34" s="27"/>
      <c r="MBZ34" s="27"/>
      <c r="MCA34" s="27"/>
      <c r="MCB34" s="27"/>
      <c r="MCC34" s="27"/>
      <c r="MCD34" s="27"/>
      <c r="MCE34" s="27"/>
      <c r="MCF34" s="27"/>
      <c r="MCG34" s="27"/>
      <c r="MCH34" s="27"/>
      <c r="MCI34" s="27"/>
      <c r="MCJ34" s="27"/>
      <c r="MCK34" s="27"/>
      <c r="MCL34" s="27"/>
      <c r="MCM34" s="27"/>
      <c r="MCN34" s="27"/>
      <c r="MCO34" s="27"/>
      <c r="MCP34" s="27"/>
      <c r="MCQ34" s="27"/>
      <c r="MCR34" s="27"/>
      <c r="MCS34" s="27"/>
      <c r="MCT34" s="27"/>
      <c r="MCU34" s="27"/>
      <c r="MCV34" s="27"/>
      <c r="MCW34" s="27"/>
      <c r="MCX34" s="27"/>
      <c r="MCY34" s="27"/>
      <c r="MCZ34" s="27"/>
      <c r="MDA34" s="27"/>
      <c r="MDB34" s="27"/>
      <c r="MDC34" s="27"/>
      <c r="MDD34" s="27"/>
      <c r="MDE34" s="27"/>
      <c r="MDF34" s="27"/>
      <c r="MDG34" s="27"/>
      <c r="MDH34" s="27"/>
      <c r="MDI34" s="27"/>
      <c r="MDJ34" s="27"/>
      <c r="MDK34" s="27"/>
      <c r="MDL34" s="27"/>
      <c r="MDM34" s="27"/>
      <c r="MDN34" s="27"/>
      <c r="MDO34" s="27"/>
      <c r="MDP34" s="27"/>
      <c r="MDQ34" s="27"/>
      <c r="MDR34" s="27"/>
      <c r="MDS34" s="27"/>
      <c r="MDT34" s="27"/>
      <c r="MDU34" s="27"/>
      <c r="MDV34" s="27"/>
      <c r="MDW34" s="27"/>
      <c r="MDX34" s="27"/>
      <c r="MDY34" s="27"/>
      <c r="MDZ34" s="27"/>
      <c r="MEA34" s="27"/>
      <c r="MEB34" s="27"/>
      <c r="MEC34" s="27"/>
      <c r="MED34" s="27"/>
      <c r="MEE34" s="27"/>
      <c r="MEF34" s="27"/>
      <c r="MEG34" s="27"/>
      <c r="MEH34" s="27"/>
      <c r="MEI34" s="27"/>
      <c r="MEJ34" s="27"/>
      <c r="MEK34" s="27"/>
      <c r="MEL34" s="27"/>
      <c r="MEM34" s="27"/>
      <c r="MEN34" s="27"/>
      <c r="MEO34" s="27"/>
      <c r="MEP34" s="27"/>
      <c r="MEQ34" s="27"/>
      <c r="MER34" s="27"/>
      <c r="MES34" s="27"/>
      <c r="MET34" s="27"/>
      <c r="MEU34" s="27"/>
      <c r="MEV34" s="27"/>
      <c r="MEW34" s="27"/>
      <c r="MEX34" s="27"/>
      <c r="MEY34" s="27"/>
      <c r="MEZ34" s="27"/>
      <c r="MFA34" s="27"/>
      <c r="MFB34" s="27"/>
      <c r="MFC34" s="27"/>
      <c r="MFD34" s="27"/>
      <c r="MFE34" s="27"/>
      <c r="MFF34" s="27"/>
      <c r="MFG34" s="27"/>
      <c r="MFH34" s="27"/>
      <c r="MFI34" s="27"/>
      <c r="MFJ34" s="27"/>
      <c r="MFK34" s="27"/>
      <c r="MFL34" s="27"/>
      <c r="MFM34" s="27"/>
      <c r="MFN34" s="27"/>
      <c r="MFO34" s="27"/>
      <c r="MFP34" s="27"/>
      <c r="MFQ34" s="27"/>
      <c r="MFR34" s="27"/>
      <c r="MFS34" s="27"/>
      <c r="MFT34" s="27"/>
      <c r="MFU34" s="27"/>
      <c r="MFV34" s="27"/>
      <c r="MFW34" s="27"/>
      <c r="MFX34" s="27"/>
      <c r="MFY34" s="27"/>
      <c r="MFZ34" s="27"/>
      <c r="MGA34" s="27"/>
      <c r="MGB34" s="27"/>
      <c r="MGC34" s="27"/>
      <c r="MGD34" s="27"/>
      <c r="MGE34" s="27"/>
      <c r="MGF34" s="27"/>
      <c r="MGG34" s="27"/>
      <c r="MGH34" s="27"/>
      <c r="MGI34" s="27"/>
      <c r="MGJ34" s="27"/>
      <c r="MGK34" s="27"/>
      <c r="MGL34" s="27"/>
      <c r="MGM34" s="27"/>
      <c r="MGN34" s="27"/>
      <c r="MGO34" s="27"/>
      <c r="MGP34" s="27"/>
      <c r="MGQ34" s="27"/>
      <c r="MGR34" s="27"/>
      <c r="MGS34" s="27"/>
      <c r="MGT34" s="27"/>
      <c r="MGU34" s="27"/>
      <c r="MGV34" s="27"/>
      <c r="MGW34" s="27"/>
      <c r="MGX34" s="27"/>
      <c r="MGY34" s="27"/>
      <c r="MGZ34" s="27"/>
      <c r="MHA34" s="27"/>
      <c r="MHB34" s="27"/>
      <c r="MHC34" s="27"/>
      <c r="MHD34" s="27"/>
      <c r="MHE34" s="27"/>
      <c r="MHF34" s="27"/>
      <c r="MHG34" s="27"/>
      <c r="MHH34" s="27"/>
      <c r="MHI34" s="27"/>
      <c r="MHJ34" s="27"/>
      <c r="MHK34" s="27"/>
      <c r="MHL34" s="27"/>
      <c r="MHM34" s="27"/>
      <c r="MHN34" s="27"/>
      <c r="MHO34" s="27"/>
      <c r="MHP34" s="27"/>
      <c r="MHQ34" s="27"/>
      <c r="MHR34" s="27"/>
      <c r="MHS34" s="27"/>
      <c r="MHT34" s="27"/>
      <c r="MHU34" s="27"/>
      <c r="MHV34" s="27"/>
      <c r="MHW34" s="27"/>
      <c r="MHX34" s="27"/>
      <c r="MHY34" s="27"/>
      <c r="MHZ34" s="27"/>
      <c r="MIA34" s="27"/>
      <c r="MIB34" s="27"/>
      <c r="MIC34" s="27"/>
      <c r="MID34" s="27"/>
      <c r="MIE34" s="27"/>
      <c r="MIF34" s="27"/>
      <c r="MIG34" s="27"/>
      <c r="MIH34" s="27"/>
      <c r="MII34" s="27"/>
      <c r="MIJ34" s="27"/>
      <c r="MIK34" s="27"/>
      <c r="MIL34" s="27"/>
      <c r="MIM34" s="27"/>
      <c r="MIN34" s="27"/>
      <c r="MIO34" s="27"/>
      <c r="MIP34" s="27"/>
      <c r="MIQ34" s="27"/>
      <c r="MIR34" s="27"/>
      <c r="MIS34" s="27"/>
      <c r="MIT34" s="27"/>
      <c r="MIU34" s="27"/>
      <c r="MIV34" s="27"/>
      <c r="MIW34" s="27"/>
      <c r="MIX34" s="27"/>
      <c r="MIY34" s="27"/>
      <c r="MIZ34" s="27"/>
      <c r="MJA34" s="27"/>
      <c r="MJB34" s="27"/>
      <c r="MJC34" s="27"/>
      <c r="MJD34" s="27"/>
      <c r="MJE34" s="27"/>
      <c r="MJF34" s="27"/>
      <c r="MJG34" s="27"/>
      <c r="MJH34" s="27"/>
      <c r="MJI34" s="27"/>
      <c r="MJJ34" s="27"/>
      <c r="MJK34" s="27"/>
      <c r="MJL34" s="27"/>
      <c r="MJM34" s="27"/>
      <c r="MJN34" s="27"/>
      <c r="MJO34" s="27"/>
      <c r="MJP34" s="27"/>
      <c r="MJQ34" s="27"/>
      <c r="MJR34" s="27"/>
      <c r="MJS34" s="27"/>
      <c r="MJT34" s="27"/>
      <c r="MJU34" s="27"/>
      <c r="MJV34" s="27"/>
      <c r="MJW34" s="27"/>
      <c r="MJX34" s="27"/>
      <c r="MJY34" s="27"/>
      <c r="MJZ34" s="27"/>
      <c r="MKA34" s="27"/>
      <c r="MKB34" s="27"/>
      <c r="MKC34" s="27"/>
      <c r="MKD34" s="27"/>
      <c r="MKE34" s="27"/>
      <c r="MKF34" s="27"/>
      <c r="MKG34" s="27"/>
      <c r="MKH34" s="27"/>
      <c r="MKI34" s="27"/>
      <c r="MKJ34" s="27"/>
      <c r="MKK34" s="27"/>
      <c r="MKL34" s="27"/>
      <c r="MKM34" s="27"/>
      <c r="MKN34" s="27"/>
      <c r="MKO34" s="27"/>
      <c r="MKP34" s="27"/>
      <c r="MKQ34" s="27"/>
      <c r="MKR34" s="27"/>
      <c r="MKS34" s="27"/>
      <c r="MKT34" s="27"/>
      <c r="MKU34" s="27"/>
      <c r="MKV34" s="27"/>
      <c r="MKW34" s="27"/>
      <c r="MKX34" s="27"/>
      <c r="MKY34" s="27"/>
      <c r="MKZ34" s="27"/>
      <c r="MLA34" s="27"/>
      <c r="MLB34" s="27"/>
      <c r="MLC34" s="27"/>
      <c r="MLD34" s="27"/>
      <c r="MLE34" s="27"/>
      <c r="MLF34" s="27"/>
      <c r="MLG34" s="27"/>
      <c r="MLH34" s="27"/>
      <c r="MLI34" s="27"/>
      <c r="MLJ34" s="27"/>
      <c r="MLK34" s="27"/>
      <c r="MLL34" s="27"/>
      <c r="MLM34" s="27"/>
      <c r="MLN34" s="27"/>
      <c r="MLO34" s="27"/>
      <c r="MLP34" s="27"/>
      <c r="MLQ34" s="27"/>
      <c r="MLR34" s="27"/>
      <c r="MLS34" s="27"/>
      <c r="MLT34" s="27"/>
      <c r="MLU34" s="27"/>
      <c r="MLV34" s="27"/>
      <c r="MLW34" s="27"/>
      <c r="MLX34" s="27"/>
      <c r="MLY34" s="27"/>
      <c r="MLZ34" s="27"/>
      <c r="MMA34" s="27"/>
      <c r="MMB34" s="27"/>
      <c r="MMC34" s="27"/>
      <c r="MMD34" s="27"/>
      <c r="MME34" s="27"/>
      <c r="MMF34" s="27"/>
      <c r="MMG34" s="27"/>
      <c r="MMH34" s="27"/>
      <c r="MMI34" s="27"/>
      <c r="MMJ34" s="27"/>
      <c r="MMK34" s="27"/>
      <c r="MML34" s="27"/>
      <c r="MMM34" s="27"/>
      <c r="MMN34" s="27"/>
      <c r="MMO34" s="27"/>
      <c r="MMP34" s="27"/>
      <c r="MMQ34" s="27"/>
      <c r="MMR34" s="27"/>
      <c r="MMS34" s="27"/>
      <c r="MMT34" s="27"/>
      <c r="MMU34" s="27"/>
      <c r="MMV34" s="27"/>
      <c r="MMW34" s="27"/>
      <c r="MMX34" s="27"/>
      <c r="MMY34" s="27"/>
      <c r="MMZ34" s="27"/>
      <c r="MNA34" s="27"/>
      <c r="MNB34" s="27"/>
      <c r="MNC34" s="27"/>
      <c r="MND34" s="27"/>
      <c r="MNE34" s="27"/>
      <c r="MNF34" s="27"/>
      <c r="MNG34" s="27"/>
      <c r="MNH34" s="27"/>
      <c r="MNI34" s="27"/>
      <c r="MNJ34" s="27"/>
      <c r="MNK34" s="27"/>
      <c r="MNL34" s="27"/>
      <c r="MNM34" s="27"/>
      <c r="MNN34" s="27"/>
      <c r="MNO34" s="27"/>
      <c r="MNP34" s="27"/>
      <c r="MNQ34" s="27"/>
      <c r="MNR34" s="27"/>
      <c r="MNS34" s="27"/>
      <c r="MNT34" s="27"/>
      <c r="MNU34" s="27"/>
      <c r="MNV34" s="27"/>
      <c r="MNW34" s="27"/>
      <c r="MNX34" s="27"/>
      <c r="MNY34" s="27"/>
      <c r="MNZ34" s="27"/>
      <c r="MOA34" s="27"/>
      <c r="MOB34" s="27"/>
      <c r="MOC34" s="27"/>
      <c r="MOD34" s="27"/>
      <c r="MOE34" s="27"/>
      <c r="MOF34" s="27"/>
      <c r="MOG34" s="27"/>
      <c r="MOH34" s="27"/>
      <c r="MOI34" s="27"/>
      <c r="MOJ34" s="27"/>
      <c r="MOK34" s="27"/>
      <c r="MOL34" s="27"/>
      <c r="MOM34" s="27"/>
      <c r="MON34" s="27"/>
      <c r="MOO34" s="27"/>
      <c r="MOP34" s="27"/>
      <c r="MOQ34" s="27"/>
      <c r="MOR34" s="27"/>
      <c r="MOS34" s="27"/>
      <c r="MOT34" s="27"/>
      <c r="MOU34" s="27"/>
      <c r="MOV34" s="27"/>
      <c r="MOW34" s="27"/>
      <c r="MOX34" s="27"/>
      <c r="MOY34" s="27"/>
      <c r="MOZ34" s="27"/>
      <c r="MPA34" s="27"/>
      <c r="MPB34" s="27"/>
      <c r="MPC34" s="27"/>
      <c r="MPD34" s="27"/>
      <c r="MPE34" s="27"/>
      <c r="MPF34" s="27"/>
      <c r="MPG34" s="27"/>
      <c r="MPH34" s="27"/>
      <c r="MPI34" s="27"/>
      <c r="MPJ34" s="27"/>
      <c r="MPK34" s="27"/>
      <c r="MPL34" s="27"/>
      <c r="MPM34" s="27"/>
      <c r="MPN34" s="27"/>
      <c r="MPO34" s="27"/>
      <c r="MPP34" s="27"/>
      <c r="MPQ34" s="27"/>
      <c r="MPR34" s="27"/>
      <c r="MPS34" s="27"/>
      <c r="MPT34" s="27"/>
      <c r="MPU34" s="27"/>
      <c r="MPV34" s="27"/>
      <c r="MPW34" s="27"/>
      <c r="MPX34" s="27"/>
      <c r="MPY34" s="27"/>
      <c r="MPZ34" s="27"/>
      <c r="MQA34" s="27"/>
      <c r="MQB34" s="27"/>
      <c r="MQC34" s="27"/>
      <c r="MQD34" s="27"/>
      <c r="MQE34" s="27"/>
      <c r="MQF34" s="27"/>
      <c r="MQG34" s="27"/>
      <c r="MQH34" s="27"/>
      <c r="MQI34" s="27"/>
      <c r="MQJ34" s="27"/>
      <c r="MQK34" s="27"/>
      <c r="MQL34" s="27"/>
      <c r="MQM34" s="27"/>
      <c r="MQN34" s="27"/>
      <c r="MQO34" s="27"/>
      <c r="MQP34" s="27"/>
      <c r="MQQ34" s="27"/>
      <c r="MQR34" s="27"/>
      <c r="MQS34" s="27"/>
      <c r="MQT34" s="27"/>
      <c r="MQU34" s="27"/>
      <c r="MQV34" s="27"/>
      <c r="MQW34" s="27"/>
      <c r="MQX34" s="27"/>
      <c r="MQY34" s="27"/>
      <c r="MQZ34" s="27"/>
      <c r="MRA34" s="27"/>
      <c r="MRB34" s="27"/>
      <c r="MRC34" s="27"/>
      <c r="MRD34" s="27"/>
      <c r="MRE34" s="27"/>
      <c r="MRF34" s="27"/>
      <c r="MRG34" s="27"/>
      <c r="MRH34" s="27"/>
      <c r="MRI34" s="27"/>
      <c r="MRJ34" s="27"/>
      <c r="MRK34" s="27"/>
      <c r="MRL34" s="27"/>
      <c r="MRM34" s="27"/>
      <c r="MRN34" s="27"/>
      <c r="MRO34" s="27"/>
      <c r="MRP34" s="27"/>
      <c r="MRQ34" s="27"/>
      <c r="MRR34" s="27"/>
      <c r="MRS34" s="27"/>
      <c r="MRT34" s="27"/>
      <c r="MRU34" s="27"/>
      <c r="MRV34" s="27"/>
      <c r="MRW34" s="27"/>
      <c r="MRX34" s="27"/>
      <c r="MRY34" s="27"/>
      <c r="MRZ34" s="27"/>
      <c r="MSA34" s="27"/>
      <c r="MSB34" s="27"/>
      <c r="MSC34" s="27"/>
      <c r="MSD34" s="27"/>
      <c r="MSE34" s="27"/>
      <c r="MSF34" s="27"/>
      <c r="MSG34" s="27"/>
      <c r="MSH34" s="27"/>
      <c r="MSI34" s="27"/>
      <c r="MSJ34" s="27"/>
      <c r="MSK34" s="27"/>
      <c r="MSL34" s="27"/>
      <c r="MSM34" s="27"/>
      <c r="MSN34" s="27"/>
      <c r="MSO34" s="27"/>
      <c r="MSP34" s="27"/>
      <c r="MSQ34" s="27"/>
      <c r="MSR34" s="27"/>
      <c r="MSS34" s="27"/>
      <c r="MST34" s="27"/>
      <c r="MSU34" s="27"/>
      <c r="MSV34" s="27"/>
      <c r="MSW34" s="27"/>
      <c r="MSX34" s="27"/>
      <c r="MSY34" s="27"/>
      <c r="MSZ34" s="27"/>
      <c r="MTA34" s="27"/>
      <c r="MTB34" s="27"/>
      <c r="MTC34" s="27"/>
      <c r="MTD34" s="27"/>
      <c r="MTE34" s="27"/>
      <c r="MTF34" s="27"/>
      <c r="MTG34" s="27"/>
      <c r="MTH34" s="27"/>
      <c r="MTI34" s="27"/>
      <c r="MTJ34" s="27"/>
      <c r="MTK34" s="27"/>
      <c r="MTL34" s="27"/>
      <c r="MTM34" s="27"/>
      <c r="MTN34" s="27"/>
      <c r="MTO34" s="27"/>
      <c r="MTP34" s="27"/>
      <c r="MTQ34" s="27"/>
      <c r="MTR34" s="27"/>
      <c r="MTS34" s="27"/>
      <c r="MTT34" s="27"/>
      <c r="MTU34" s="27"/>
      <c r="MTV34" s="27"/>
      <c r="MTW34" s="27"/>
      <c r="MTX34" s="27"/>
      <c r="MTY34" s="27"/>
      <c r="MTZ34" s="27"/>
      <c r="MUA34" s="27"/>
      <c r="MUB34" s="27"/>
      <c r="MUC34" s="27"/>
      <c r="MUD34" s="27"/>
      <c r="MUE34" s="27"/>
      <c r="MUF34" s="27"/>
      <c r="MUG34" s="27"/>
      <c r="MUH34" s="27"/>
      <c r="MUI34" s="27"/>
      <c r="MUJ34" s="27"/>
      <c r="MUK34" s="27"/>
      <c r="MUL34" s="27"/>
      <c r="MUM34" s="27"/>
      <c r="MUN34" s="27"/>
      <c r="MUO34" s="27"/>
      <c r="MUP34" s="27"/>
      <c r="MUQ34" s="27"/>
      <c r="MUR34" s="27"/>
      <c r="MUS34" s="27"/>
      <c r="MUT34" s="27"/>
      <c r="MUU34" s="27"/>
      <c r="MUV34" s="27"/>
      <c r="MUW34" s="27"/>
      <c r="MUX34" s="27"/>
      <c r="MUY34" s="27"/>
      <c r="MUZ34" s="27"/>
      <c r="MVA34" s="27"/>
      <c r="MVB34" s="27"/>
      <c r="MVC34" s="27"/>
      <c r="MVD34" s="27"/>
      <c r="MVE34" s="27"/>
      <c r="MVF34" s="27"/>
      <c r="MVG34" s="27"/>
      <c r="MVH34" s="27"/>
      <c r="MVI34" s="27"/>
      <c r="MVJ34" s="27"/>
      <c r="MVK34" s="27"/>
      <c r="MVL34" s="27"/>
      <c r="MVM34" s="27"/>
      <c r="MVN34" s="27"/>
      <c r="MVO34" s="27"/>
      <c r="MVP34" s="27"/>
      <c r="MVQ34" s="27"/>
      <c r="MVR34" s="27"/>
      <c r="MVS34" s="27"/>
      <c r="MVT34" s="27"/>
      <c r="MVU34" s="27"/>
      <c r="MVV34" s="27"/>
      <c r="MVW34" s="27"/>
      <c r="MVX34" s="27"/>
      <c r="MVY34" s="27"/>
      <c r="MVZ34" s="27"/>
      <c r="MWA34" s="27"/>
      <c r="MWB34" s="27"/>
      <c r="MWC34" s="27"/>
      <c r="MWD34" s="27"/>
      <c r="MWE34" s="27"/>
      <c r="MWF34" s="27"/>
      <c r="MWG34" s="27"/>
      <c r="MWH34" s="27"/>
      <c r="MWI34" s="27"/>
      <c r="MWJ34" s="27"/>
      <c r="MWK34" s="27"/>
      <c r="MWL34" s="27"/>
      <c r="MWM34" s="27"/>
      <c r="MWN34" s="27"/>
      <c r="MWO34" s="27"/>
      <c r="MWP34" s="27"/>
      <c r="MWQ34" s="27"/>
      <c r="MWR34" s="27"/>
      <c r="MWS34" s="27"/>
      <c r="MWT34" s="27"/>
      <c r="MWU34" s="27"/>
      <c r="MWV34" s="27"/>
      <c r="MWW34" s="27"/>
      <c r="MWX34" s="27"/>
      <c r="MWY34" s="27"/>
      <c r="MWZ34" s="27"/>
      <c r="MXA34" s="27"/>
      <c r="MXB34" s="27"/>
      <c r="MXC34" s="27"/>
      <c r="MXD34" s="27"/>
      <c r="MXE34" s="27"/>
      <c r="MXF34" s="27"/>
      <c r="MXG34" s="27"/>
      <c r="MXH34" s="27"/>
      <c r="MXI34" s="27"/>
      <c r="MXJ34" s="27"/>
      <c r="MXK34" s="27"/>
      <c r="MXL34" s="27"/>
      <c r="MXM34" s="27"/>
      <c r="MXN34" s="27"/>
      <c r="MXO34" s="27"/>
      <c r="MXP34" s="27"/>
      <c r="MXQ34" s="27"/>
      <c r="MXR34" s="27"/>
      <c r="MXS34" s="27"/>
      <c r="MXT34" s="27"/>
      <c r="MXU34" s="27"/>
      <c r="MXV34" s="27"/>
      <c r="MXW34" s="27"/>
      <c r="MXX34" s="27"/>
      <c r="MXY34" s="27"/>
      <c r="MXZ34" s="27"/>
      <c r="MYA34" s="27"/>
      <c r="MYB34" s="27"/>
      <c r="MYC34" s="27"/>
      <c r="MYD34" s="27"/>
      <c r="MYE34" s="27"/>
      <c r="MYF34" s="27"/>
      <c r="MYG34" s="27"/>
      <c r="MYH34" s="27"/>
      <c r="MYI34" s="27"/>
      <c r="MYJ34" s="27"/>
      <c r="MYK34" s="27"/>
      <c r="MYL34" s="27"/>
      <c r="MYM34" s="27"/>
      <c r="MYN34" s="27"/>
      <c r="MYO34" s="27"/>
      <c r="MYP34" s="27"/>
      <c r="MYQ34" s="27"/>
      <c r="MYR34" s="27"/>
      <c r="MYS34" s="27"/>
      <c r="MYT34" s="27"/>
      <c r="MYU34" s="27"/>
      <c r="MYV34" s="27"/>
      <c r="MYW34" s="27"/>
      <c r="MYX34" s="27"/>
      <c r="MYY34" s="27"/>
      <c r="MYZ34" s="27"/>
      <c r="MZA34" s="27"/>
      <c r="MZB34" s="27"/>
      <c r="MZC34" s="27"/>
      <c r="MZD34" s="27"/>
      <c r="MZE34" s="27"/>
      <c r="MZF34" s="27"/>
      <c r="MZG34" s="27"/>
      <c r="MZH34" s="27"/>
      <c r="MZI34" s="27"/>
      <c r="MZJ34" s="27"/>
      <c r="MZK34" s="27"/>
      <c r="MZL34" s="27"/>
      <c r="MZM34" s="27"/>
      <c r="MZN34" s="27"/>
      <c r="MZO34" s="27"/>
      <c r="MZP34" s="27"/>
      <c r="MZQ34" s="27"/>
      <c r="MZR34" s="27"/>
      <c r="MZS34" s="27"/>
      <c r="MZT34" s="27"/>
      <c r="MZU34" s="27"/>
      <c r="MZV34" s="27"/>
      <c r="MZW34" s="27"/>
      <c r="MZX34" s="27"/>
      <c r="MZY34" s="27"/>
      <c r="MZZ34" s="27"/>
      <c r="NAA34" s="27"/>
      <c r="NAB34" s="27"/>
      <c r="NAC34" s="27"/>
      <c r="NAD34" s="27"/>
      <c r="NAE34" s="27"/>
      <c r="NAF34" s="27"/>
      <c r="NAG34" s="27"/>
      <c r="NAH34" s="27"/>
      <c r="NAI34" s="27"/>
      <c r="NAJ34" s="27"/>
      <c r="NAK34" s="27"/>
      <c r="NAL34" s="27"/>
      <c r="NAM34" s="27"/>
      <c r="NAN34" s="27"/>
      <c r="NAO34" s="27"/>
      <c r="NAP34" s="27"/>
      <c r="NAQ34" s="27"/>
      <c r="NAR34" s="27"/>
      <c r="NAS34" s="27"/>
      <c r="NAT34" s="27"/>
      <c r="NAU34" s="27"/>
      <c r="NAV34" s="27"/>
      <c r="NAW34" s="27"/>
      <c r="NAX34" s="27"/>
      <c r="NAY34" s="27"/>
      <c r="NAZ34" s="27"/>
      <c r="NBA34" s="27"/>
      <c r="NBB34" s="27"/>
      <c r="NBC34" s="27"/>
      <c r="NBD34" s="27"/>
      <c r="NBE34" s="27"/>
      <c r="NBF34" s="27"/>
      <c r="NBG34" s="27"/>
      <c r="NBH34" s="27"/>
      <c r="NBI34" s="27"/>
      <c r="NBJ34" s="27"/>
      <c r="NBK34" s="27"/>
      <c r="NBL34" s="27"/>
      <c r="NBM34" s="27"/>
      <c r="NBN34" s="27"/>
      <c r="NBO34" s="27"/>
      <c r="NBP34" s="27"/>
      <c r="NBQ34" s="27"/>
      <c r="NBR34" s="27"/>
      <c r="NBS34" s="27"/>
      <c r="NBT34" s="27"/>
      <c r="NBU34" s="27"/>
      <c r="NBV34" s="27"/>
      <c r="NBW34" s="27"/>
      <c r="NBX34" s="27"/>
      <c r="NBY34" s="27"/>
      <c r="NBZ34" s="27"/>
      <c r="NCA34" s="27"/>
      <c r="NCB34" s="27"/>
      <c r="NCC34" s="27"/>
      <c r="NCD34" s="27"/>
      <c r="NCE34" s="27"/>
      <c r="NCF34" s="27"/>
      <c r="NCG34" s="27"/>
      <c r="NCH34" s="27"/>
      <c r="NCI34" s="27"/>
      <c r="NCJ34" s="27"/>
      <c r="NCK34" s="27"/>
      <c r="NCL34" s="27"/>
      <c r="NCM34" s="27"/>
      <c r="NCN34" s="27"/>
      <c r="NCO34" s="27"/>
      <c r="NCP34" s="27"/>
      <c r="NCQ34" s="27"/>
      <c r="NCR34" s="27"/>
      <c r="NCS34" s="27"/>
      <c r="NCT34" s="27"/>
      <c r="NCU34" s="27"/>
      <c r="NCV34" s="27"/>
      <c r="NCW34" s="27"/>
      <c r="NCX34" s="27"/>
      <c r="NCY34" s="27"/>
      <c r="NCZ34" s="27"/>
      <c r="NDA34" s="27"/>
      <c r="NDB34" s="27"/>
      <c r="NDC34" s="27"/>
      <c r="NDD34" s="27"/>
      <c r="NDE34" s="27"/>
      <c r="NDF34" s="27"/>
      <c r="NDG34" s="27"/>
      <c r="NDH34" s="27"/>
      <c r="NDI34" s="27"/>
      <c r="NDJ34" s="27"/>
      <c r="NDK34" s="27"/>
      <c r="NDL34" s="27"/>
      <c r="NDM34" s="27"/>
      <c r="NDN34" s="27"/>
      <c r="NDO34" s="27"/>
      <c r="NDP34" s="27"/>
      <c r="NDQ34" s="27"/>
      <c r="NDR34" s="27"/>
      <c r="NDS34" s="27"/>
      <c r="NDT34" s="27"/>
      <c r="NDU34" s="27"/>
      <c r="NDV34" s="27"/>
      <c r="NDW34" s="27"/>
      <c r="NDX34" s="27"/>
      <c r="NDY34" s="27"/>
      <c r="NDZ34" s="27"/>
      <c r="NEA34" s="27"/>
      <c r="NEB34" s="27"/>
      <c r="NEC34" s="27"/>
      <c r="NED34" s="27"/>
      <c r="NEE34" s="27"/>
      <c r="NEF34" s="27"/>
      <c r="NEG34" s="27"/>
      <c r="NEH34" s="27"/>
      <c r="NEI34" s="27"/>
      <c r="NEJ34" s="27"/>
      <c r="NEK34" s="27"/>
      <c r="NEL34" s="27"/>
      <c r="NEM34" s="27"/>
      <c r="NEN34" s="27"/>
      <c r="NEO34" s="27"/>
      <c r="NEP34" s="27"/>
      <c r="NEQ34" s="27"/>
      <c r="NER34" s="27"/>
      <c r="NES34" s="27"/>
      <c r="NET34" s="27"/>
      <c r="NEU34" s="27"/>
      <c r="NEV34" s="27"/>
      <c r="NEW34" s="27"/>
      <c r="NEX34" s="27"/>
      <c r="NEY34" s="27"/>
      <c r="NEZ34" s="27"/>
      <c r="NFA34" s="27"/>
      <c r="NFB34" s="27"/>
      <c r="NFC34" s="27"/>
      <c r="NFD34" s="27"/>
      <c r="NFE34" s="27"/>
      <c r="NFF34" s="27"/>
      <c r="NFG34" s="27"/>
      <c r="NFH34" s="27"/>
      <c r="NFI34" s="27"/>
      <c r="NFJ34" s="27"/>
      <c r="NFK34" s="27"/>
      <c r="NFL34" s="27"/>
      <c r="NFM34" s="27"/>
      <c r="NFN34" s="27"/>
      <c r="NFO34" s="27"/>
      <c r="NFP34" s="27"/>
      <c r="NFQ34" s="27"/>
      <c r="NFR34" s="27"/>
      <c r="NFS34" s="27"/>
      <c r="NFT34" s="27"/>
      <c r="NFU34" s="27"/>
      <c r="NFV34" s="27"/>
      <c r="NFW34" s="27"/>
      <c r="NFX34" s="27"/>
      <c r="NFY34" s="27"/>
      <c r="NFZ34" s="27"/>
      <c r="NGA34" s="27"/>
      <c r="NGB34" s="27"/>
      <c r="NGC34" s="27"/>
      <c r="NGD34" s="27"/>
      <c r="NGE34" s="27"/>
      <c r="NGF34" s="27"/>
      <c r="NGG34" s="27"/>
      <c r="NGH34" s="27"/>
      <c r="NGI34" s="27"/>
      <c r="NGJ34" s="27"/>
      <c r="NGK34" s="27"/>
      <c r="NGL34" s="27"/>
      <c r="NGM34" s="27"/>
      <c r="NGN34" s="27"/>
      <c r="NGO34" s="27"/>
      <c r="NGP34" s="27"/>
      <c r="NGQ34" s="27"/>
      <c r="NGR34" s="27"/>
      <c r="NGS34" s="27"/>
      <c r="NGT34" s="27"/>
      <c r="NGU34" s="27"/>
      <c r="NGV34" s="27"/>
      <c r="NGW34" s="27"/>
      <c r="NGX34" s="27"/>
      <c r="NGY34" s="27"/>
      <c r="NGZ34" s="27"/>
      <c r="NHA34" s="27"/>
      <c r="NHB34" s="27"/>
      <c r="NHC34" s="27"/>
      <c r="NHD34" s="27"/>
      <c r="NHE34" s="27"/>
      <c r="NHF34" s="27"/>
      <c r="NHG34" s="27"/>
      <c r="NHH34" s="27"/>
      <c r="NHI34" s="27"/>
      <c r="NHJ34" s="27"/>
      <c r="NHK34" s="27"/>
      <c r="NHL34" s="27"/>
      <c r="NHM34" s="27"/>
      <c r="NHN34" s="27"/>
      <c r="NHO34" s="27"/>
      <c r="NHP34" s="27"/>
      <c r="NHQ34" s="27"/>
      <c r="NHR34" s="27"/>
      <c r="NHS34" s="27"/>
      <c r="NHT34" s="27"/>
      <c r="NHU34" s="27"/>
      <c r="NHV34" s="27"/>
      <c r="NHW34" s="27"/>
      <c r="NHX34" s="27"/>
      <c r="NHY34" s="27"/>
      <c r="NHZ34" s="27"/>
      <c r="NIA34" s="27"/>
      <c r="NIB34" s="27"/>
      <c r="NIC34" s="27"/>
      <c r="NID34" s="27"/>
      <c r="NIE34" s="27"/>
      <c r="NIF34" s="27"/>
      <c r="NIG34" s="27"/>
      <c r="NIH34" s="27"/>
      <c r="NII34" s="27"/>
      <c r="NIJ34" s="27"/>
      <c r="NIK34" s="27"/>
      <c r="NIL34" s="27"/>
      <c r="NIM34" s="27"/>
      <c r="NIN34" s="27"/>
      <c r="NIO34" s="27"/>
      <c r="NIP34" s="27"/>
      <c r="NIQ34" s="27"/>
      <c r="NIR34" s="27"/>
      <c r="NIS34" s="27"/>
      <c r="NIT34" s="27"/>
      <c r="NIU34" s="27"/>
      <c r="NIV34" s="27"/>
      <c r="NIW34" s="27"/>
      <c r="NIX34" s="27"/>
      <c r="NIY34" s="27"/>
      <c r="NIZ34" s="27"/>
      <c r="NJA34" s="27"/>
      <c r="NJB34" s="27"/>
      <c r="NJC34" s="27"/>
      <c r="NJD34" s="27"/>
      <c r="NJE34" s="27"/>
      <c r="NJF34" s="27"/>
      <c r="NJG34" s="27"/>
      <c r="NJH34" s="27"/>
      <c r="NJI34" s="27"/>
      <c r="NJJ34" s="27"/>
      <c r="NJK34" s="27"/>
      <c r="NJL34" s="27"/>
      <c r="NJM34" s="27"/>
      <c r="NJN34" s="27"/>
      <c r="NJO34" s="27"/>
      <c r="NJP34" s="27"/>
      <c r="NJQ34" s="27"/>
      <c r="NJR34" s="27"/>
      <c r="NJS34" s="27"/>
      <c r="NJT34" s="27"/>
      <c r="NJU34" s="27"/>
      <c r="NJV34" s="27"/>
      <c r="NJW34" s="27"/>
      <c r="NJX34" s="27"/>
      <c r="NJY34" s="27"/>
      <c r="NJZ34" s="27"/>
      <c r="NKA34" s="27"/>
      <c r="NKB34" s="27"/>
      <c r="NKC34" s="27"/>
      <c r="NKD34" s="27"/>
      <c r="NKE34" s="27"/>
      <c r="NKF34" s="27"/>
      <c r="NKG34" s="27"/>
      <c r="NKH34" s="27"/>
      <c r="NKI34" s="27"/>
      <c r="NKJ34" s="27"/>
      <c r="NKK34" s="27"/>
      <c r="NKL34" s="27"/>
      <c r="NKM34" s="27"/>
      <c r="NKN34" s="27"/>
      <c r="NKO34" s="27"/>
      <c r="NKP34" s="27"/>
      <c r="NKQ34" s="27"/>
      <c r="NKR34" s="27"/>
      <c r="NKS34" s="27"/>
      <c r="NKT34" s="27"/>
      <c r="NKU34" s="27"/>
      <c r="NKV34" s="27"/>
      <c r="NKW34" s="27"/>
      <c r="NKX34" s="27"/>
      <c r="NKY34" s="27"/>
      <c r="NKZ34" s="27"/>
      <c r="NLA34" s="27"/>
      <c r="NLB34" s="27"/>
      <c r="NLC34" s="27"/>
      <c r="NLD34" s="27"/>
      <c r="NLE34" s="27"/>
      <c r="NLF34" s="27"/>
      <c r="NLG34" s="27"/>
      <c r="NLH34" s="27"/>
      <c r="NLI34" s="27"/>
      <c r="NLJ34" s="27"/>
      <c r="NLK34" s="27"/>
      <c r="NLL34" s="27"/>
      <c r="NLM34" s="27"/>
      <c r="NLN34" s="27"/>
      <c r="NLO34" s="27"/>
      <c r="NLP34" s="27"/>
      <c r="NLQ34" s="27"/>
      <c r="NLR34" s="27"/>
      <c r="NLS34" s="27"/>
      <c r="NLT34" s="27"/>
      <c r="NLU34" s="27"/>
      <c r="NLV34" s="27"/>
      <c r="NLW34" s="27"/>
      <c r="NLX34" s="27"/>
      <c r="NLY34" s="27"/>
      <c r="NLZ34" s="27"/>
      <c r="NMA34" s="27"/>
      <c r="NMB34" s="27"/>
      <c r="NMC34" s="27"/>
      <c r="NMD34" s="27"/>
      <c r="NME34" s="27"/>
      <c r="NMF34" s="27"/>
      <c r="NMG34" s="27"/>
      <c r="NMH34" s="27"/>
      <c r="NMI34" s="27"/>
      <c r="NMJ34" s="27"/>
      <c r="NMK34" s="27"/>
      <c r="NML34" s="27"/>
      <c r="NMM34" s="27"/>
      <c r="NMN34" s="27"/>
      <c r="NMO34" s="27"/>
      <c r="NMP34" s="27"/>
      <c r="NMQ34" s="27"/>
      <c r="NMR34" s="27"/>
      <c r="NMS34" s="27"/>
      <c r="NMT34" s="27"/>
      <c r="NMU34" s="27"/>
      <c r="NMV34" s="27"/>
      <c r="NMW34" s="27"/>
      <c r="NMX34" s="27"/>
      <c r="NMY34" s="27"/>
      <c r="NMZ34" s="27"/>
      <c r="NNA34" s="27"/>
      <c r="NNB34" s="27"/>
      <c r="NNC34" s="27"/>
      <c r="NND34" s="27"/>
      <c r="NNE34" s="27"/>
      <c r="NNF34" s="27"/>
      <c r="NNG34" s="27"/>
      <c r="NNH34" s="27"/>
      <c r="NNI34" s="27"/>
      <c r="NNJ34" s="27"/>
      <c r="NNK34" s="27"/>
      <c r="NNL34" s="27"/>
      <c r="NNM34" s="27"/>
      <c r="NNN34" s="27"/>
      <c r="NNO34" s="27"/>
      <c r="NNP34" s="27"/>
      <c r="NNQ34" s="27"/>
      <c r="NNR34" s="27"/>
      <c r="NNS34" s="27"/>
      <c r="NNT34" s="27"/>
      <c r="NNU34" s="27"/>
      <c r="NNV34" s="27"/>
      <c r="NNW34" s="27"/>
      <c r="NNX34" s="27"/>
      <c r="NNY34" s="27"/>
      <c r="NNZ34" s="27"/>
      <c r="NOA34" s="27"/>
      <c r="NOB34" s="27"/>
      <c r="NOC34" s="27"/>
      <c r="NOD34" s="27"/>
      <c r="NOE34" s="27"/>
      <c r="NOF34" s="27"/>
      <c r="NOG34" s="27"/>
      <c r="NOH34" s="27"/>
      <c r="NOI34" s="27"/>
      <c r="NOJ34" s="27"/>
      <c r="NOK34" s="27"/>
      <c r="NOL34" s="27"/>
      <c r="NOM34" s="27"/>
      <c r="NON34" s="27"/>
      <c r="NOO34" s="27"/>
      <c r="NOP34" s="27"/>
      <c r="NOQ34" s="27"/>
      <c r="NOR34" s="27"/>
      <c r="NOS34" s="27"/>
      <c r="NOT34" s="27"/>
      <c r="NOU34" s="27"/>
      <c r="NOV34" s="27"/>
      <c r="NOW34" s="27"/>
      <c r="NOX34" s="27"/>
      <c r="NOY34" s="27"/>
      <c r="NOZ34" s="27"/>
      <c r="NPA34" s="27"/>
      <c r="NPB34" s="27"/>
      <c r="NPC34" s="27"/>
      <c r="NPD34" s="27"/>
      <c r="NPE34" s="27"/>
      <c r="NPF34" s="27"/>
      <c r="NPG34" s="27"/>
      <c r="NPH34" s="27"/>
      <c r="NPI34" s="27"/>
      <c r="NPJ34" s="27"/>
      <c r="NPK34" s="27"/>
      <c r="NPL34" s="27"/>
      <c r="NPM34" s="27"/>
      <c r="NPN34" s="27"/>
      <c r="NPO34" s="27"/>
      <c r="NPP34" s="27"/>
      <c r="NPQ34" s="27"/>
      <c r="NPR34" s="27"/>
      <c r="NPS34" s="27"/>
      <c r="NPT34" s="27"/>
      <c r="NPU34" s="27"/>
      <c r="NPV34" s="27"/>
      <c r="NPW34" s="27"/>
      <c r="NPX34" s="27"/>
      <c r="NPY34" s="27"/>
      <c r="NPZ34" s="27"/>
      <c r="NQA34" s="27"/>
      <c r="NQB34" s="27"/>
      <c r="NQC34" s="27"/>
      <c r="NQD34" s="27"/>
      <c r="NQE34" s="27"/>
      <c r="NQF34" s="27"/>
      <c r="NQG34" s="27"/>
      <c r="NQH34" s="27"/>
      <c r="NQI34" s="27"/>
      <c r="NQJ34" s="27"/>
      <c r="NQK34" s="27"/>
      <c r="NQL34" s="27"/>
      <c r="NQM34" s="27"/>
      <c r="NQN34" s="27"/>
      <c r="NQO34" s="27"/>
      <c r="NQP34" s="27"/>
      <c r="NQQ34" s="27"/>
      <c r="NQR34" s="27"/>
      <c r="NQS34" s="27"/>
      <c r="NQT34" s="27"/>
      <c r="NQU34" s="27"/>
      <c r="NQV34" s="27"/>
      <c r="NQW34" s="27"/>
      <c r="NQX34" s="27"/>
      <c r="NQY34" s="27"/>
      <c r="NQZ34" s="27"/>
      <c r="NRA34" s="27"/>
      <c r="NRB34" s="27"/>
      <c r="NRC34" s="27"/>
      <c r="NRD34" s="27"/>
      <c r="NRE34" s="27"/>
      <c r="NRF34" s="27"/>
      <c r="NRG34" s="27"/>
      <c r="NRH34" s="27"/>
      <c r="NRI34" s="27"/>
      <c r="NRJ34" s="27"/>
      <c r="NRK34" s="27"/>
      <c r="NRL34" s="27"/>
      <c r="NRM34" s="27"/>
      <c r="NRN34" s="27"/>
      <c r="NRO34" s="27"/>
      <c r="NRP34" s="27"/>
      <c r="NRQ34" s="27"/>
      <c r="NRR34" s="27"/>
      <c r="NRS34" s="27"/>
      <c r="NRT34" s="27"/>
      <c r="NRU34" s="27"/>
      <c r="NRV34" s="27"/>
      <c r="NRW34" s="27"/>
      <c r="NRX34" s="27"/>
      <c r="NRY34" s="27"/>
      <c r="NRZ34" s="27"/>
      <c r="NSA34" s="27"/>
      <c r="NSB34" s="27"/>
      <c r="NSC34" s="27"/>
      <c r="NSD34" s="27"/>
      <c r="NSE34" s="27"/>
      <c r="NSF34" s="27"/>
      <c r="NSG34" s="27"/>
      <c r="NSH34" s="27"/>
      <c r="NSI34" s="27"/>
      <c r="NSJ34" s="27"/>
      <c r="NSK34" s="27"/>
      <c r="NSL34" s="27"/>
      <c r="NSM34" s="27"/>
      <c r="NSN34" s="27"/>
      <c r="NSO34" s="27"/>
      <c r="NSP34" s="27"/>
      <c r="NSQ34" s="27"/>
      <c r="NSR34" s="27"/>
      <c r="NSS34" s="27"/>
      <c r="NST34" s="27"/>
      <c r="NSU34" s="27"/>
      <c r="NSV34" s="27"/>
      <c r="NSW34" s="27"/>
      <c r="NSX34" s="27"/>
      <c r="NSY34" s="27"/>
      <c r="NSZ34" s="27"/>
      <c r="NTA34" s="27"/>
      <c r="NTB34" s="27"/>
      <c r="NTC34" s="27"/>
      <c r="NTD34" s="27"/>
      <c r="NTE34" s="27"/>
      <c r="NTF34" s="27"/>
      <c r="NTG34" s="27"/>
      <c r="NTH34" s="27"/>
      <c r="NTI34" s="27"/>
      <c r="NTJ34" s="27"/>
      <c r="NTK34" s="27"/>
      <c r="NTL34" s="27"/>
      <c r="NTM34" s="27"/>
      <c r="NTN34" s="27"/>
      <c r="NTO34" s="27"/>
      <c r="NTP34" s="27"/>
      <c r="NTQ34" s="27"/>
      <c r="NTR34" s="27"/>
      <c r="NTS34" s="27"/>
      <c r="NTT34" s="27"/>
      <c r="NTU34" s="27"/>
      <c r="NTV34" s="27"/>
      <c r="NTW34" s="27"/>
      <c r="NTX34" s="27"/>
      <c r="NTY34" s="27"/>
      <c r="NTZ34" s="27"/>
      <c r="NUA34" s="27"/>
      <c r="NUB34" s="27"/>
      <c r="NUC34" s="27"/>
      <c r="NUD34" s="27"/>
      <c r="NUE34" s="27"/>
      <c r="NUF34" s="27"/>
      <c r="NUG34" s="27"/>
      <c r="NUH34" s="27"/>
      <c r="NUI34" s="27"/>
      <c r="NUJ34" s="27"/>
      <c r="NUK34" s="27"/>
      <c r="NUL34" s="27"/>
      <c r="NUM34" s="27"/>
      <c r="NUN34" s="27"/>
      <c r="NUO34" s="27"/>
      <c r="NUP34" s="27"/>
      <c r="NUQ34" s="27"/>
      <c r="NUR34" s="27"/>
      <c r="NUS34" s="27"/>
      <c r="NUT34" s="27"/>
      <c r="NUU34" s="27"/>
      <c r="NUV34" s="27"/>
      <c r="NUW34" s="27"/>
      <c r="NUX34" s="27"/>
      <c r="NUY34" s="27"/>
      <c r="NUZ34" s="27"/>
      <c r="NVA34" s="27"/>
      <c r="NVB34" s="27"/>
      <c r="NVC34" s="27"/>
      <c r="NVD34" s="27"/>
      <c r="NVE34" s="27"/>
      <c r="NVF34" s="27"/>
      <c r="NVG34" s="27"/>
      <c r="NVH34" s="27"/>
      <c r="NVI34" s="27"/>
      <c r="NVJ34" s="27"/>
      <c r="NVK34" s="27"/>
      <c r="NVL34" s="27"/>
      <c r="NVM34" s="27"/>
      <c r="NVN34" s="27"/>
      <c r="NVO34" s="27"/>
      <c r="NVP34" s="27"/>
      <c r="NVQ34" s="27"/>
      <c r="NVR34" s="27"/>
      <c r="NVS34" s="27"/>
      <c r="NVT34" s="27"/>
      <c r="NVU34" s="27"/>
      <c r="NVV34" s="27"/>
      <c r="NVW34" s="27"/>
      <c r="NVX34" s="27"/>
      <c r="NVY34" s="27"/>
      <c r="NVZ34" s="27"/>
      <c r="NWA34" s="27"/>
      <c r="NWB34" s="27"/>
      <c r="NWC34" s="27"/>
      <c r="NWD34" s="27"/>
      <c r="NWE34" s="27"/>
      <c r="NWF34" s="27"/>
      <c r="NWG34" s="27"/>
      <c r="NWH34" s="27"/>
      <c r="NWI34" s="27"/>
      <c r="NWJ34" s="27"/>
      <c r="NWK34" s="27"/>
      <c r="NWL34" s="27"/>
      <c r="NWM34" s="27"/>
      <c r="NWN34" s="27"/>
      <c r="NWO34" s="27"/>
      <c r="NWP34" s="27"/>
      <c r="NWQ34" s="27"/>
      <c r="NWR34" s="27"/>
      <c r="NWS34" s="27"/>
      <c r="NWT34" s="27"/>
      <c r="NWU34" s="27"/>
      <c r="NWV34" s="27"/>
      <c r="NWW34" s="27"/>
      <c r="NWX34" s="27"/>
      <c r="NWY34" s="27"/>
      <c r="NWZ34" s="27"/>
      <c r="NXA34" s="27"/>
      <c r="NXB34" s="27"/>
      <c r="NXC34" s="27"/>
      <c r="NXD34" s="27"/>
      <c r="NXE34" s="27"/>
      <c r="NXF34" s="27"/>
      <c r="NXG34" s="27"/>
      <c r="NXH34" s="27"/>
      <c r="NXI34" s="27"/>
      <c r="NXJ34" s="27"/>
      <c r="NXK34" s="27"/>
      <c r="NXL34" s="27"/>
      <c r="NXM34" s="27"/>
      <c r="NXN34" s="27"/>
      <c r="NXO34" s="27"/>
      <c r="NXP34" s="27"/>
      <c r="NXQ34" s="27"/>
      <c r="NXR34" s="27"/>
      <c r="NXS34" s="27"/>
      <c r="NXT34" s="27"/>
      <c r="NXU34" s="27"/>
      <c r="NXV34" s="27"/>
      <c r="NXW34" s="27"/>
      <c r="NXX34" s="27"/>
      <c r="NXY34" s="27"/>
      <c r="NXZ34" s="27"/>
      <c r="NYA34" s="27"/>
      <c r="NYB34" s="27"/>
      <c r="NYC34" s="27"/>
      <c r="NYD34" s="27"/>
      <c r="NYE34" s="27"/>
      <c r="NYF34" s="27"/>
      <c r="NYG34" s="27"/>
      <c r="NYH34" s="27"/>
      <c r="NYI34" s="27"/>
      <c r="NYJ34" s="27"/>
      <c r="NYK34" s="27"/>
      <c r="NYL34" s="27"/>
      <c r="NYM34" s="27"/>
      <c r="NYN34" s="27"/>
      <c r="NYO34" s="27"/>
      <c r="NYP34" s="27"/>
      <c r="NYQ34" s="27"/>
      <c r="NYR34" s="27"/>
      <c r="NYS34" s="27"/>
      <c r="NYT34" s="27"/>
      <c r="NYU34" s="27"/>
      <c r="NYV34" s="27"/>
      <c r="NYW34" s="27"/>
      <c r="NYX34" s="27"/>
      <c r="NYY34" s="27"/>
      <c r="NYZ34" s="27"/>
      <c r="NZA34" s="27"/>
      <c r="NZB34" s="27"/>
      <c r="NZC34" s="27"/>
      <c r="NZD34" s="27"/>
      <c r="NZE34" s="27"/>
      <c r="NZF34" s="27"/>
      <c r="NZG34" s="27"/>
      <c r="NZH34" s="27"/>
      <c r="NZI34" s="27"/>
      <c r="NZJ34" s="27"/>
      <c r="NZK34" s="27"/>
      <c r="NZL34" s="27"/>
      <c r="NZM34" s="27"/>
      <c r="NZN34" s="27"/>
      <c r="NZO34" s="27"/>
      <c r="NZP34" s="27"/>
      <c r="NZQ34" s="27"/>
      <c r="NZR34" s="27"/>
      <c r="NZS34" s="27"/>
      <c r="NZT34" s="27"/>
      <c r="NZU34" s="27"/>
      <c r="NZV34" s="27"/>
      <c r="NZW34" s="27"/>
      <c r="NZX34" s="27"/>
      <c r="NZY34" s="27"/>
      <c r="NZZ34" s="27"/>
      <c r="OAA34" s="27"/>
      <c r="OAB34" s="27"/>
      <c r="OAC34" s="27"/>
      <c r="OAD34" s="27"/>
      <c r="OAE34" s="27"/>
      <c r="OAF34" s="27"/>
      <c r="OAG34" s="27"/>
      <c r="OAH34" s="27"/>
      <c r="OAI34" s="27"/>
      <c r="OAJ34" s="27"/>
      <c r="OAK34" s="27"/>
      <c r="OAL34" s="27"/>
      <c r="OAM34" s="27"/>
      <c r="OAN34" s="27"/>
      <c r="OAO34" s="27"/>
      <c r="OAP34" s="27"/>
      <c r="OAQ34" s="27"/>
      <c r="OAR34" s="27"/>
      <c r="OAS34" s="27"/>
      <c r="OAT34" s="27"/>
      <c r="OAU34" s="27"/>
      <c r="OAV34" s="27"/>
      <c r="OAW34" s="27"/>
      <c r="OAX34" s="27"/>
      <c r="OAY34" s="27"/>
      <c r="OAZ34" s="27"/>
      <c r="OBA34" s="27"/>
      <c r="OBB34" s="27"/>
      <c r="OBC34" s="27"/>
      <c r="OBD34" s="27"/>
      <c r="OBE34" s="27"/>
      <c r="OBF34" s="27"/>
      <c r="OBG34" s="27"/>
      <c r="OBH34" s="27"/>
      <c r="OBI34" s="27"/>
      <c r="OBJ34" s="27"/>
      <c r="OBK34" s="27"/>
      <c r="OBL34" s="27"/>
      <c r="OBM34" s="27"/>
      <c r="OBN34" s="27"/>
      <c r="OBO34" s="27"/>
      <c r="OBP34" s="27"/>
      <c r="OBQ34" s="27"/>
      <c r="OBR34" s="27"/>
      <c r="OBS34" s="27"/>
      <c r="OBT34" s="27"/>
      <c r="OBU34" s="27"/>
      <c r="OBV34" s="27"/>
      <c r="OBW34" s="27"/>
      <c r="OBX34" s="27"/>
      <c r="OBY34" s="27"/>
      <c r="OBZ34" s="27"/>
      <c r="OCA34" s="27"/>
      <c r="OCB34" s="27"/>
      <c r="OCC34" s="27"/>
      <c r="OCD34" s="27"/>
      <c r="OCE34" s="27"/>
      <c r="OCF34" s="27"/>
      <c r="OCG34" s="27"/>
      <c r="OCH34" s="27"/>
      <c r="OCI34" s="27"/>
      <c r="OCJ34" s="27"/>
      <c r="OCK34" s="27"/>
      <c r="OCL34" s="27"/>
      <c r="OCM34" s="27"/>
      <c r="OCN34" s="27"/>
      <c r="OCO34" s="27"/>
      <c r="OCP34" s="27"/>
      <c r="OCQ34" s="27"/>
      <c r="OCR34" s="27"/>
      <c r="OCS34" s="27"/>
      <c r="OCT34" s="27"/>
      <c r="OCU34" s="27"/>
      <c r="OCV34" s="27"/>
      <c r="OCW34" s="27"/>
      <c r="OCX34" s="27"/>
      <c r="OCY34" s="27"/>
      <c r="OCZ34" s="27"/>
      <c r="ODA34" s="27"/>
      <c r="ODB34" s="27"/>
      <c r="ODC34" s="27"/>
      <c r="ODD34" s="27"/>
      <c r="ODE34" s="27"/>
      <c r="ODF34" s="27"/>
      <c r="ODG34" s="27"/>
      <c r="ODH34" s="27"/>
      <c r="ODI34" s="27"/>
      <c r="ODJ34" s="27"/>
      <c r="ODK34" s="27"/>
      <c r="ODL34" s="27"/>
      <c r="ODM34" s="27"/>
      <c r="ODN34" s="27"/>
      <c r="ODO34" s="27"/>
      <c r="ODP34" s="27"/>
      <c r="ODQ34" s="27"/>
      <c r="ODR34" s="27"/>
      <c r="ODS34" s="27"/>
      <c r="ODT34" s="27"/>
      <c r="ODU34" s="27"/>
      <c r="ODV34" s="27"/>
      <c r="ODW34" s="27"/>
      <c r="ODX34" s="27"/>
      <c r="ODY34" s="27"/>
      <c r="ODZ34" s="27"/>
      <c r="OEA34" s="27"/>
      <c r="OEB34" s="27"/>
      <c r="OEC34" s="27"/>
      <c r="OED34" s="27"/>
      <c r="OEE34" s="27"/>
      <c r="OEF34" s="27"/>
      <c r="OEG34" s="27"/>
      <c r="OEH34" s="27"/>
      <c r="OEI34" s="27"/>
      <c r="OEJ34" s="27"/>
      <c r="OEK34" s="27"/>
      <c r="OEL34" s="27"/>
      <c r="OEM34" s="27"/>
      <c r="OEN34" s="27"/>
      <c r="OEO34" s="27"/>
      <c r="OEP34" s="27"/>
      <c r="OEQ34" s="27"/>
      <c r="OER34" s="27"/>
      <c r="OES34" s="27"/>
      <c r="OET34" s="27"/>
      <c r="OEU34" s="27"/>
      <c r="OEV34" s="27"/>
      <c r="OEW34" s="27"/>
      <c r="OEX34" s="27"/>
      <c r="OEY34" s="27"/>
      <c r="OEZ34" s="27"/>
      <c r="OFA34" s="27"/>
      <c r="OFB34" s="27"/>
      <c r="OFC34" s="27"/>
      <c r="OFD34" s="27"/>
      <c r="OFE34" s="27"/>
      <c r="OFF34" s="27"/>
      <c r="OFG34" s="27"/>
      <c r="OFH34" s="27"/>
      <c r="OFI34" s="27"/>
      <c r="OFJ34" s="27"/>
      <c r="OFK34" s="27"/>
      <c r="OFL34" s="27"/>
      <c r="OFM34" s="27"/>
      <c r="OFN34" s="27"/>
      <c r="OFO34" s="27"/>
      <c r="OFP34" s="27"/>
      <c r="OFQ34" s="27"/>
      <c r="OFR34" s="27"/>
      <c r="OFS34" s="27"/>
      <c r="OFT34" s="27"/>
      <c r="OFU34" s="27"/>
      <c r="OFV34" s="27"/>
      <c r="OFW34" s="27"/>
      <c r="OFX34" s="27"/>
      <c r="OFY34" s="27"/>
      <c r="OFZ34" s="27"/>
      <c r="OGA34" s="27"/>
      <c r="OGB34" s="27"/>
      <c r="OGC34" s="27"/>
      <c r="OGD34" s="27"/>
      <c r="OGE34" s="27"/>
      <c r="OGF34" s="27"/>
      <c r="OGG34" s="27"/>
      <c r="OGH34" s="27"/>
      <c r="OGI34" s="27"/>
      <c r="OGJ34" s="27"/>
      <c r="OGK34" s="27"/>
      <c r="OGL34" s="27"/>
      <c r="OGM34" s="27"/>
      <c r="OGN34" s="27"/>
      <c r="OGO34" s="27"/>
      <c r="OGP34" s="27"/>
      <c r="OGQ34" s="27"/>
      <c r="OGR34" s="27"/>
      <c r="OGS34" s="27"/>
      <c r="OGT34" s="27"/>
      <c r="OGU34" s="27"/>
      <c r="OGV34" s="27"/>
      <c r="OGW34" s="27"/>
      <c r="OGX34" s="27"/>
      <c r="OGY34" s="27"/>
      <c r="OGZ34" s="27"/>
      <c r="OHA34" s="27"/>
      <c r="OHB34" s="27"/>
      <c r="OHC34" s="27"/>
      <c r="OHD34" s="27"/>
      <c r="OHE34" s="27"/>
      <c r="OHF34" s="27"/>
      <c r="OHG34" s="27"/>
      <c r="OHH34" s="27"/>
      <c r="OHI34" s="27"/>
      <c r="OHJ34" s="27"/>
      <c r="OHK34" s="27"/>
      <c r="OHL34" s="27"/>
      <c r="OHM34" s="27"/>
      <c r="OHN34" s="27"/>
      <c r="OHO34" s="27"/>
      <c r="OHP34" s="27"/>
      <c r="OHQ34" s="27"/>
      <c r="OHR34" s="27"/>
      <c r="OHS34" s="27"/>
      <c r="OHT34" s="27"/>
      <c r="OHU34" s="27"/>
      <c r="OHV34" s="27"/>
      <c r="OHW34" s="27"/>
      <c r="OHX34" s="27"/>
      <c r="OHY34" s="27"/>
      <c r="OHZ34" s="27"/>
      <c r="OIA34" s="27"/>
      <c r="OIB34" s="27"/>
      <c r="OIC34" s="27"/>
      <c r="OID34" s="27"/>
      <c r="OIE34" s="27"/>
      <c r="OIF34" s="27"/>
      <c r="OIG34" s="27"/>
      <c r="OIH34" s="27"/>
      <c r="OII34" s="27"/>
      <c r="OIJ34" s="27"/>
      <c r="OIK34" s="27"/>
      <c r="OIL34" s="27"/>
      <c r="OIM34" s="27"/>
      <c r="OIN34" s="27"/>
      <c r="OIO34" s="27"/>
      <c r="OIP34" s="27"/>
      <c r="OIQ34" s="27"/>
      <c r="OIR34" s="27"/>
      <c r="OIS34" s="27"/>
      <c r="OIT34" s="27"/>
      <c r="OIU34" s="27"/>
      <c r="OIV34" s="27"/>
      <c r="OIW34" s="27"/>
      <c r="OIX34" s="27"/>
      <c r="OIY34" s="27"/>
      <c r="OIZ34" s="27"/>
      <c r="OJA34" s="27"/>
      <c r="OJB34" s="27"/>
      <c r="OJC34" s="27"/>
      <c r="OJD34" s="27"/>
      <c r="OJE34" s="27"/>
      <c r="OJF34" s="27"/>
      <c r="OJG34" s="27"/>
      <c r="OJH34" s="27"/>
      <c r="OJI34" s="27"/>
      <c r="OJJ34" s="27"/>
      <c r="OJK34" s="27"/>
      <c r="OJL34" s="27"/>
      <c r="OJM34" s="27"/>
      <c r="OJN34" s="27"/>
      <c r="OJO34" s="27"/>
      <c r="OJP34" s="27"/>
      <c r="OJQ34" s="27"/>
      <c r="OJR34" s="27"/>
      <c r="OJS34" s="27"/>
      <c r="OJT34" s="27"/>
      <c r="OJU34" s="27"/>
      <c r="OJV34" s="27"/>
      <c r="OJW34" s="27"/>
      <c r="OJX34" s="27"/>
      <c r="OJY34" s="27"/>
      <c r="OJZ34" s="27"/>
      <c r="OKA34" s="27"/>
      <c r="OKB34" s="27"/>
      <c r="OKC34" s="27"/>
      <c r="OKD34" s="27"/>
      <c r="OKE34" s="27"/>
      <c r="OKF34" s="27"/>
      <c r="OKG34" s="27"/>
      <c r="OKH34" s="27"/>
      <c r="OKI34" s="27"/>
      <c r="OKJ34" s="27"/>
      <c r="OKK34" s="27"/>
      <c r="OKL34" s="27"/>
      <c r="OKM34" s="27"/>
      <c r="OKN34" s="27"/>
      <c r="OKO34" s="27"/>
      <c r="OKP34" s="27"/>
      <c r="OKQ34" s="27"/>
      <c r="OKR34" s="27"/>
      <c r="OKS34" s="27"/>
      <c r="OKT34" s="27"/>
      <c r="OKU34" s="27"/>
      <c r="OKV34" s="27"/>
      <c r="OKW34" s="27"/>
      <c r="OKX34" s="27"/>
      <c r="OKY34" s="27"/>
      <c r="OKZ34" s="27"/>
      <c r="OLA34" s="27"/>
      <c r="OLB34" s="27"/>
      <c r="OLC34" s="27"/>
      <c r="OLD34" s="27"/>
      <c r="OLE34" s="27"/>
      <c r="OLF34" s="27"/>
      <c r="OLG34" s="27"/>
      <c r="OLH34" s="27"/>
      <c r="OLI34" s="27"/>
      <c r="OLJ34" s="27"/>
      <c r="OLK34" s="27"/>
      <c r="OLL34" s="27"/>
      <c r="OLM34" s="27"/>
      <c r="OLN34" s="27"/>
      <c r="OLO34" s="27"/>
      <c r="OLP34" s="27"/>
      <c r="OLQ34" s="27"/>
      <c r="OLR34" s="27"/>
      <c r="OLS34" s="27"/>
      <c r="OLT34" s="27"/>
      <c r="OLU34" s="27"/>
      <c r="OLV34" s="27"/>
      <c r="OLW34" s="27"/>
      <c r="OLX34" s="27"/>
      <c r="OLY34" s="27"/>
      <c r="OLZ34" s="27"/>
      <c r="OMA34" s="27"/>
      <c r="OMB34" s="27"/>
      <c r="OMC34" s="27"/>
      <c r="OMD34" s="27"/>
      <c r="OME34" s="27"/>
      <c r="OMF34" s="27"/>
      <c r="OMG34" s="27"/>
      <c r="OMH34" s="27"/>
      <c r="OMI34" s="27"/>
      <c r="OMJ34" s="27"/>
      <c r="OMK34" s="27"/>
      <c r="OML34" s="27"/>
      <c r="OMM34" s="27"/>
      <c r="OMN34" s="27"/>
      <c r="OMO34" s="27"/>
      <c r="OMP34" s="27"/>
      <c r="OMQ34" s="27"/>
      <c r="OMR34" s="27"/>
      <c r="OMS34" s="27"/>
      <c r="OMT34" s="27"/>
      <c r="OMU34" s="27"/>
      <c r="OMV34" s="27"/>
      <c r="OMW34" s="27"/>
      <c r="OMX34" s="27"/>
      <c r="OMY34" s="27"/>
      <c r="OMZ34" s="27"/>
      <c r="ONA34" s="27"/>
      <c r="ONB34" s="27"/>
      <c r="ONC34" s="27"/>
      <c r="OND34" s="27"/>
      <c r="ONE34" s="27"/>
      <c r="ONF34" s="27"/>
      <c r="ONG34" s="27"/>
      <c r="ONH34" s="27"/>
      <c r="ONI34" s="27"/>
      <c r="ONJ34" s="27"/>
      <c r="ONK34" s="27"/>
      <c r="ONL34" s="27"/>
      <c r="ONM34" s="27"/>
      <c r="ONN34" s="27"/>
      <c r="ONO34" s="27"/>
      <c r="ONP34" s="27"/>
      <c r="ONQ34" s="27"/>
      <c r="ONR34" s="27"/>
      <c r="ONS34" s="27"/>
      <c r="ONT34" s="27"/>
      <c r="ONU34" s="27"/>
      <c r="ONV34" s="27"/>
      <c r="ONW34" s="27"/>
      <c r="ONX34" s="27"/>
      <c r="ONY34" s="27"/>
      <c r="ONZ34" s="27"/>
      <c r="OOA34" s="27"/>
      <c r="OOB34" s="27"/>
      <c r="OOC34" s="27"/>
      <c r="OOD34" s="27"/>
      <c r="OOE34" s="27"/>
      <c r="OOF34" s="27"/>
      <c r="OOG34" s="27"/>
      <c r="OOH34" s="27"/>
      <c r="OOI34" s="27"/>
      <c r="OOJ34" s="27"/>
      <c r="OOK34" s="27"/>
      <c r="OOL34" s="27"/>
      <c r="OOM34" s="27"/>
      <c r="OON34" s="27"/>
      <c r="OOO34" s="27"/>
      <c r="OOP34" s="27"/>
      <c r="OOQ34" s="27"/>
      <c r="OOR34" s="27"/>
      <c r="OOS34" s="27"/>
      <c r="OOT34" s="27"/>
      <c r="OOU34" s="27"/>
      <c r="OOV34" s="27"/>
      <c r="OOW34" s="27"/>
      <c r="OOX34" s="27"/>
      <c r="OOY34" s="27"/>
      <c r="OOZ34" s="27"/>
      <c r="OPA34" s="27"/>
      <c r="OPB34" s="27"/>
      <c r="OPC34" s="27"/>
      <c r="OPD34" s="27"/>
      <c r="OPE34" s="27"/>
      <c r="OPF34" s="27"/>
      <c r="OPG34" s="27"/>
      <c r="OPH34" s="27"/>
      <c r="OPI34" s="27"/>
      <c r="OPJ34" s="27"/>
      <c r="OPK34" s="27"/>
      <c r="OPL34" s="27"/>
      <c r="OPM34" s="27"/>
      <c r="OPN34" s="27"/>
      <c r="OPO34" s="27"/>
      <c r="OPP34" s="27"/>
      <c r="OPQ34" s="27"/>
      <c r="OPR34" s="27"/>
      <c r="OPS34" s="27"/>
      <c r="OPT34" s="27"/>
      <c r="OPU34" s="27"/>
      <c r="OPV34" s="27"/>
      <c r="OPW34" s="27"/>
      <c r="OPX34" s="27"/>
      <c r="OPY34" s="27"/>
      <c r="OPZ34" s="27"/>
      <c r="OQA34" s="27"/>
      <c r="OQB34" s="27"/>
      <c r="OQC34" s="27"/>
      <c r="OQD34" s="27"/>
      <c r="OQE34" s="27"/>
      <c r="OQF34" s="27"/>
      <c r="OQG34" s="27"/>
      <c r="OQH34" s="27"/>
      <c r="OQI34" s="27"/>
      <c r="OQJ34" s="27"/>
      <c r="OQK34" s="27"/>
      <c r="OQL34" s="27"/>
      <c r="OQM34" s="27"/>
      <c r="OQN34" s="27"/>
      <c r="OQO34" s="27"/>
      <c r="OQP34" s="27"/>
      <c r="OQQ34" s="27"/>
      <c r="OQR34" s="27"/>
      <c r="OQS34" s="27"/>
      <c r="OQT34" s="27"/>
      <c r="OQU34" s="27"/>
      <c r="OQV34" s="27"/>
      <c r="OQW34" s="27"/>
      <c r="OQX34" s="27"/>
      <c r="OQY34" s="27"/>
      <c r="OQZ34" s="27"/>
      <c r="ORA34" s="27"/>
      <c r="ORB34" s="27"/>
      <c r="ORC34" s="27"/>
      <c r="ORD34" s="27"/>
      <c r="ORE34" s="27"/>
      <c r="ORF34" s="27"/>
      <c r="ORG34" s="27"/>
      <c r="ORH34" s="27"/>
      <c r="ORI34" s="27"/>
      <c r="ORJ34" s="27"/>
      <c r="ORK34" s="27"/>
      <c r="ORL34" s="27"/>
      <c r="ORM34" s="27"/>
      <c r="ORN34" s="27"/>
      <c r="ORO34" s="27"/>
      <c r="ORP34" s="27"/>
      <c r="ORQ34" s="27"/>
      <c r="ORR34" s="27"/>
      <c r="ORS34" s="27"/>
      <c r="ORT34" s="27"/>
      <c r="ORU34" s="27"/>
      <c r="ORV34" s="27"/>
      <c r="ORW34" s="27"/>
      <c r="ORX34" s="27"/>
      <c r="ORY34" s="27"/>
      <c r="ORZ34" s="27"/>
      <c r="OSA34" s="27"/>
      <c r="OSB34" s="27"/>
      <c r="OSC34" s="27"/>
      <c r="OSD34" s="27"/>
      <c r="OSE34" s="27"/>
      <c r="OSF34" s="27"/>
      <c r="OSG34" s="27"/>
      <c r="OSH34" s="27"/>
      <c r="OSI34" s="27"/>
      <c r="OSJ34" s="27"/>
      <c r="OSK34" s="27"/>
      <c r="OSL34" s="27"/>
      <c r="OSM34" s="27"/>
      <c r="OSN34" s="27"/>
      <c r="OSO34" s="27"/>
      <c r="OSP34" s="27"/>
      <c r="OSQ34" s="27"/>
      <c r="OSR34" s="27"/>
      <c r="OSS34" s="27"/>
      <c r="OST34" s="27"/>
      <c r="OSU34" s="27"/>
      <c r="OSV34" s="27"/>
      <c r="OSW34" s="27"/>
      <c r="OSX34" s="27"/>
      <c r="OSY34" s="27"/>
      <c r="OSZ34" s="27"/>
      <c r="OTA34" s="27"/>
      <c r="OTB34" s="27"/>
      <c r="OTC34" s="27"/>
      <c r="OTD34" s="27"/>
      <c r="OTE34" s="27"/>
      <c r="OTF34" s="27"/>
      <c r="OTG34" s="27"/>
      <c r="OTH34" s="27"/>
      <c r="OTI34" s="27"/>
      <c r="OTJ34" s="27"/>
      <c r="OTK34" s="27"/>
      <c r="OTL34" s="27"/>
      <c r="OTM34" s="27"/>
      <c r="OTN34" s="27"/>
      <c r="OTO34" s="27"/>
      <c r="OTP34" s="27"/>
      <c r="OTQ34" s="27"/>
      <c r="OTR34" s="27"/>
      <c r="OTS34" s="27"/>
      <c r="OTT34" s="27"/>
      <c r="OTU34" s="27"/>
      <c r="OTV34" s="27"/>
      <c r="OTW34" s="27"/>
      <c r="OTX34" s="27"/>
      <c r="OTY34" s="27"/>
      <c r="OTZ34" s="27"/>
      <c r="OUA34" s="27"/>
      <c r="OUB34" s="27"/>
      <c r="OUC34" s="27"/>
      <c r="OUD34" s="27"/>
      <c r="OUE34" s="27"/>
      <c r="OUF34" s="27"/>
      <c r="OUG34" s="27"/>
      <c r="OUH34" s="27"/>
      <c r="OUI34" s="27"/>
      <c r="OUJ34" s="27"/>
      <c r="OUK34" s="27"/>
      <c r="OUL34" s="27"/>
      <c r="OUM34" s="27"/>
      <c r="OUN34" s="27"/>
      <c r="OUO34" s="27"/>
      <c r="OUP34" s="27"/>
      <c r="OUQ34" s="27"/>
      <c r="OUR34" s="27"/>
      <c r="OUS34" s="27"/>
      <c r="OUT34" s="27"/>
      <c r="OUU34" s="27"/>
      <c r="OUV34" s="27"/>
      <c r="OUW34" s="27"/>
      <c r="OUX34" s="27"/>
      <c r="OUY34" s="27"/>
      <c r="OUZ34" s="27"/>
      <c r="OVA34" s="27"/>
      <c r="OVB34" s="27"/>
      <c r="OVC34" s="27"/>
      <c r="OVD34" s="27"/>
      <c r="OVE34" s="27"/>
      <c r="OVF34" s="27"/>
      <c r="OVG34" s="27"/>
      <c r="OVH34" s="27"/>
      <c r="OVI34" s="27"/>
      <c r="OVJ34" s="27"/>
      <c r="OVK34" s="27"/>
      <c r="OVL34" s="27"/>
      <c r="OVM34" s="27"/>
      <c r="OVN34" s="27"/>
      <c r="OVO34" s="27"/>
      <c r="OVP34" s="27"/>
      <c r="OVQ34" s="27"/>
      <c r="OVR34" s="27"/>
      <c r="OVS34" s="27"/>
      <c r="OVT34" s="27"/>
      <c r="OVU34" s="27"/>
      <c r="OVV34" s="27"/>
      <c r="OVW34" s="27"/>
      <c r="OVX34" s="27"/>
      <c r="OVY34" s="27"/>
      <c r="OVZ34" s="27"/>
      <c r="OWA34" s="27"/>
      <c r="OWB34" s="27"/>
      <c r="OWC34" s="27"/>
      <c r="OWD34" s="27"/>
      <c r="OWE34" s="27"/>
      <c r="OWF34" s="27"/>
      <c r="OWG34" s="27"/>
      <c r="OWH34" s="27"/>
      <c r="OWI34" s="27"/>
      <c r="OWJ34" s="27"/>
      <c r="OWK34" s="27"/>
      <c r="OWL34" s="27"/>
      <c r="OWM34" s="27"/>
      <c r="OWN34" s="27"/>
      <c r="OWO34" s="27"/>
      <c r="OWP34" s="27"/>
      <c r="OWQ34" s="27"/>
      <c r="OWR34" s="27"/>
      <c r="OWS34" s="27"/>
      <c r="OWT34" s="27"/>
      <c r="OWU34" s="27"/>
      <c r="OWV34" s="27"/>
      <c r="OWW34" s="27"/>
      <c r="OWX34" s="27"/>
      <c r="OWY34" s="27"/>
      <c r="OWZ34" s="27"/>
      <c r="OXA34" s="27"/>
      <c r="OXB34" s="27"/>
      <c r="OXC34" s="27"/>
      <c r="OXD34" s="27"/>
      <c r="OXE34" s="27"/>
      <c r="OXF34" s="27"/>
      <c r="OXG34" s="27"/>
      <c r="OXH34" s="27"/>
      <c r="OXI34" s="27"/>
      <c r="OXJ34" s="27"/>
      <c r="OXK34" s="27"/>
      <c r="OXL34" s="27"/>
      <c r="OXM34" s="27"/>
      <c r="OXN34" s="27"/>
      <c r="OXO34" s="27"/>
      <c r="OXP34" s="27"/>
      <c r="OXQ34" s="27"/>
      <c r="OXR34" s="27"/>
      <c r="OXS34" s="27"/>
      <c r="OXT34" s="27"/>
      <c r="OXU34" s="27"/>
      <c r="OXV34" s="27"/>
      <c r="OXW34" s="27"/>
      <c r="OXX34" s="27"/>
      <c r="OXY34" s="27"/>
      <c r="OXZ34" s="27"/>
      <c r="OYA34" s="27"/>
      <c r="OYB34" s="27"/>
      <c r="OYC34" s="27"/>
      <c r="OYD34" s="27"/>
      <c r="OYE34" s="27"/>
      <c r="OYF34" s="27"/>
      <c r="OYG34" s="27"/>
      <c r="OYH34" s="27"/>
      <c r="OYI34" s="27"/>
      <c r="OYJ34" s="27"/>
      <c r="OYK34" s="27"/>
      <c r="OYL34" s="27"/>
      <c r="OYM34" s="27"/>
      <c r="OYN34" s="27"/>
      <c r="OYO34" s="27"/>
      <c r="OYP34" s="27"/>
      <c r="OYQ34" s="27"/>
      <c r="OYR34" s="27"/>
      <c r="OYS34" s="27"/>
      <c r="OYT34" s="27"/>
      <c r="OYU34" s="27"/>
      <c r="OYV34" s="27"/>
      <c r="OYW34" s="27"/>
      <c r="OYX34" s="27"/>
      <c r="OYY34" s="27"/>
      <c r="OYZ34" s="27"/>
      <c r="OZA34" s="27"/>
      <c r="OZB34" s="27"/>
      <c r="OZC34" s="27"/>
      <c r="OZD34" s="27"/>
      <c r="OZE34" s="27"/>
      <c r="OZF34" s="27"/>
      <c r="OZG34" s="27"/>
      <c r="OZH34" s="27"/>
      <c r="OZI34" s="27"/>
      <c r="OZJ34" s="27"/>
      <c r="OZK34" s="27"/>
      <c r="OZL34" s="27"/>
      <c r="OZM34" s="27"/>
      <c r="OZN34" s="27"/>
      <c r="OZO34" s="27"/>
      <c r="OZP34" s="27"/>
      <c r="OZQ34" s="27"/>
      <c r="OZR34" s="27"/>
      <c r="OZS34" s="27"/>
      <c r="OZT34" s="27"/>
      <c r="OZU34" s="27"/>
      <c r="OZV34" s="27"/>
      <c r="OZW34" s="27"/>
      <c r="OZX34" s="27"/>
      <c r="OZY34" s="27"/>
      <c r="OZZ34" s="27"/>
      <c r="PAA34" s="27"/>
      <c r="PAB34" s="27"/>
      <c r="PAC34" s="27"/>
      <c r="PAD34" s="27"/>
      <c r="PAE34" s="27"/>
      <c r="PAF34" s="27"/>
      <c r="PAG34" s="27"/>
      <c r="PAH34" s="27"/>
      <c r="PAI34" s="27"/>
      <c r="PAJ34" s="27"/>
      <c r="PAK34" s="27"/>
      <c r="PAL34" s="27"/>
      <c r="PAM34" s="27"/>
      <c r="PAN34" s="27"/>
      <c r="PAO34" s="27"/>
      <c r="PAP34" s="27"/>
      <c r="PAQ34" s="27"/>
      <c r="PAR34" s="27"/>
      <c r="PAS34" s="27"/>
      <c r="PAT34" s="27"/>
      <c r="PAU34" s="27"/>
      <c r="PAV34" s="27"/>
      <c r="PAW34" s="27"/>
      <c r="PAX34" s="27"/>
      <c r="PAY34" s="27"/>
      <c r="PAZ34" s="27"/>
      <c r="PBA34" s="27"/>
      <c r="PBB34" s="27"/>
      <c r="PBC34" s="27"/>
      <c r="PBD34" s="27"/>
      <c r="PBE34" s="27"/>
      <c r="PBF34" s="27"/>
      <c r="PBG34" s="27"/>
      <c r="PBH34" s="27"/>
      <c r="PBI34" s="27"/>
      <c r="PBJ34" s="27"/>
      <c r="PBK34" s="27"/>
      <c r="PBL34" s="27"/>
      <c r="PBM34" s="27"/>
      <c r="PBN34" s="27"/>
      <c r="PBO34" s="27"/>
      <c r="PBP34" s="27"/>
      <c r="PBQ34" s="27"/>
      <c r="PBR34" s="27"/>
      <c r="PBS34" s="27"/>
      <c r="PBT34" s="27"/>
      <c r="PBU34" s="27"/>
      <c r="PBV34" s="27"/>
      <c r="PBW34" s="27"/>
      <c r="PBX34" s="27"/>
      <c r="PBY34" s="27"/>
      <c r="PBZ34" s="27"/>
      <c r="PCA34" s="27"/>
      <c r="PCB34" s="27"/>
      <c r="PCC34" s="27"/>
      <c r="PCD34" s="27"/>
      <c r="PCE34" s="27"/>
      <c r="PCF34" s="27"/>
      <c r="PCG34" s="27"/>
      <c r="PCH34" s="27"/>
      <c r="PCI34" s="27"/>
      <c r="PCJ34" s="27"/>
      <c r="PCK34" s="27"/>
      <c r="PCL34" s="27"/>
      <c r="PCM34" s="27"/>
      <c r="PCN34" s="27"/>
      <c r="PCO34" s="27"/>
      <c r="PCP34" s="27"/>
      <c r="PCQ34" s="27"/>
      <c r="PCR34" s="27"/>
      <c r="PCS34" s="27"/>
      <c r="PCT34" s="27"/>
      <c r="PCU34" s="27"/>
      <c r="PCV34" s="27"/>
      <c r="PCW34" s="27"/>
      <c r="PCX34" s="27"/>
      <c r="PCY34" s="27"/>
      <c r="PCZ34" s="27"/>
      <c r="PDA34" s="27"/>
      <c r="PDB34" s="27"/>
      <c r="PDC34" s="27"/>
      <c r="PDD34" s="27"/>
      <c r="PDE34" s="27"/>
      <c r="PDF34" s="27"/>
      <c r="PDG34" s="27"/>
      <c r="PDH34" s="27"/>
      <c r="PDI34" s="27"/>
      <c r="PDJ34" s="27"/>
      <c r="PDK34" s="27"/>
      <c r="PDL34" s="27"/>
      <c r="PDM34" s="27"/>
      <c r="PDN34" s="27"/>
      <c r="PDO34" s="27"/>
      <c r="PDP34" s="27"/>
      <c r="PDQ34" s="27"/>
      <c r="PDR34" s="27"/>
      <c r="PDS34" s="27"/>
      <c r="PDT34" s="27"/>
      <c r="PDU34" s="27"/>
      <c r="PDV34" s="27"/>
      <c r="PDW34" s="27"/>
      <c r="PDX34" s="27"/>
      <c r="PDY34" s="27"/>
      <c r="PDZ34" s="27"/>
      <c r="PEA34" s="27"/>
      <c r="PEB34" s="27"/>
      <c r="PEC34" s="27"/>
      <c r="PED34" s="27"/>
      <c r="PEE34" s="27"/>
      <c r="PEF34" s="27"/>
      <c r="PEG34" s="27"/>
      <c r="PEH34" s="27"/>
      <c r="PEI34" s="27"/>
      <c r="PEJ34" s="27"/>
      <c r="PEK34" s="27"/>
      <c r="PEL34" s="27"/>
      <c r="PEM34" s="27"/>
      <c r="PEN34" s="27"/>
      <c r="PEO34" s="27"/>
      <c r="PEP34" s="27"/>
      <c r="PEQ34" s="27"/>
      <c r="PER34" s="27"/>
      <c r="PES34" s="27"/>
      <c r="PET34" s="27"/>
      <c r="PEU34" s="27"/>
      <c r="PEV34" s="27"/>
      <c r="PEW34" s="27"/>
      <c r="PEX34" s="27"/>
      <c r="PEY34" s="27"/>
      <c r="PEZ34" s="27"/>
      <c r="PFA34" s="27"/>
      <c r="PFB34" s="27"/>
      <c r="PFC34" s="27"/>
      <c r="PFD34" s="27"/>
      <c r="PFE34" s="27"/>
      <c r="PFF34" s="27"/>
      <c r="PFG34" s="27"/>
      <c r="PFH34" s="27"/>
      <c r="PFI34" s="27"/>
      <c r="PFJ34" s="27"/>
      <c r="PFK34" s="27"/>
      <c r="PFL34" s="27"/>
      <c r="PFM34" s="27"/>
      <c r="PFN34" s="27"/>
      <c r="PFO34" s="27"/>
      <c r="PFP34" s="27"/>
      <c r="PFQ34" s="27"/>
      <c r="PFR34" s="27"/>
      <c r="PFS34" s="27"/>
      <c r="PFT34" s="27"/>
      <c r="PFU34" s="27"/>
      <c r="PFV34" s="27"/>
      <c r="PFW34" s="27"/>
      <c r="PFX34" s="27"/>
      <c r="PFY34" s="27"/>
      <c r="PFZ34" s="27"/>
      <c r="PGA34" s="27"/>
      <c r="PGB34" s="27"/>
      <c r="PGC34" s="27"/>
      <c r="PGD34" s="27"/>
      <c r="PGE34" s="27"/>
      <c r="PGF34" s="27"/>
      <c r="PGG34" s="27"/>
      <c r="PGH34" s="27"/>
      <c r="PGI34" s="27"/>
      <c r="PGJ34" s="27"/>
      <c r="PGK34" s="27"/>
      <c r="PGL34" s="27"/>
      <c r="PGM34" s="27"/>
      <c r="PGN34" s="27"/>
      <c r="PGO34" s="27"/>
      <c r="PGP34" s="27"/>
      <c r="PGQ34" s="27"/>
      <c r="PGR34" s="27"/>
      <c r="PGS34" s="27"/>
      <c r="PGT34" s="27"/>
      <c r="PGU34" s="27"/>
      <c r="PGV34" s="27"/>
      <c r="PGW34" s="27"/>
      <c r="PGX34" s="27"/>
      <c r="PGY34" s="27"/>
      <c r="PGZ34" s="27"/>
      <c r="PHA34" s="27"/>
      <c r="PHB34" s="27"/>
      <c r="PHC34" s="27"/>
      <c r="PHD34" s="27"/>
      <c r="PHE34" s="27"/>
      <c r="PHF34" s="27"/>
      <c r="PHG34" s="27"/>
      <c r="PHH34" s="27"/>
      <c r="PHI34" s="27"/>
      <c r="PHJ34" s="27"/>
      <c r="PHK34" s="27"/>
      <c r="PHL34" s="27"/>
      <c r="PHM34" s="27"/>
      <c r="PHN34" s="27"/>
      <c r="PHO34" s="27"/>
      <c r="PHP34" s="27"/>
      <c r="PHQ34" s="27"/>
      <c r="PHR34" s="27"/>
      <c r="PHS34" s="27"/>
      <c r="PHT34" s="27"/>
      <c r="PHU34" s="27"/>
      <c r="PHV34" s="27"/>
      <c r="PHW34" s="27"/>
      <c r="PHX34" s="27"/>
      <c r="PHY34" s="27"/>
      <c r="PHZ34" s="27"/>
      <c r="PIA34" s="27"/>
      <c r="PIB34" s="27"/>
      <c r="PIC34" s="27"/>
      <c r="PID34" s="27"/>
      <c r="PIE34" s="27"/>
      <c r="PIF34" s="27"/>
      <c r="PIG34" s="27"/>
      <c r="PIH34" s="27"/>
      <c r="PII34" s="27"/>
      <c r="PIJ34" s="27"/>
      <c r="PIK34" s="27"/>
      <c r="PIL34" s="27"/>
      <c r="PIM34" s="27"/>
      <c r="PIN34" s="27"/>
      <c r="PIO34" s="27"/>
      <c r="PIP34" s="27"/>
      <c r="PIQ34" s="27"/>
      <c r="PIR34" s="27"/>
      <c r="PIS34" s="27"/>
      <c r="PIT34" s="27"/>
      <c r="PIU34" s="27"/>
      <c r="PIV34" s="27"/>
      <c r="PIW34" s="27"/>
      <c r="PIX34" s="27"/>
      <c r="PIY34" s="27"/>
      <c r="PIZ34" s="27"/>
      <c r="PJA34" s="27"/>
      <c r="PJB34" s="27"/>
      <c r="PJC34" s="27"/>
      <c r="PJD34" s="27"/>
      <c r="PJE34" s="27"/>
      <c r="PJF34" s="27"/>
      <c r="PJG34" s="27"/>
      <c r="PJH34" s="27"/>
      <c r="PJI34" s="27"/>
      <c r="PJJ34" s="27"/>
      <c r="PJK34" s="27"/>
      <c r="PJL34" s="27"/>
      <c r="PJM34" s="27"/>
      <c r="PJN34" s="27"/>
      <c r="PJO34" s="27"/>
      <c r="PJP34" s="27"/>
      <c r="PJQ34" s="27"/>
      <c r="PJR34" s="27"/>
      <c r="PJS34" s="27"/>
      <c r="PJT34" s="27"/>
      <c r="PJU34" s="27"/>
      <c r="PJV34" s="27"/>
      <c r="PJW34" s="27"/>
      <c r="PJX34" s="27"/>
      <c r="PJY34" s="27"/>
      <c r="PJZ34" s="27"/>
      <c r="PKA34" s="27"/>
      <c r="PKB34" s="27"/>
      <c r="PKC34" s="27"/>
      <c r="PKD34" s="27"/>
      <c r="PKE34" s="27"/>
      <c r="PKF34" s="27"/>
      <c r="PKG34" s="27"/>
      <c r="PKH34" s="27"/>
      <c r="PKI34" s="27"/>
      <c r="PKJ34" s="27"/>
      <c r="PKK34" s="27"/>
      <c r="PKL34" s="27"/>
      <c r="PKM34" s="27"/>
      <c r="PKN34" s="27"/>
      <c r="PKO34" s="27"/>
      <c r="PKP34" s="27"/>
      <c r="PKQ34" s="27"/>
      <c r="PKR34" s="27"/>
      <c r="PKS34" s="27"/>
      <c r="PKT34" s="27"/>
      <c r="PKU34" s="27"/>
      <c r="PKV34" s="27"/>
      <c r="PKW34" s="27"/>
      <c r="PKX34" s="27"/>
      <c r="PKY34" s="27"/>
      <c r="PKZ34" s="27"/>
      <c r="PLA34" s="27"/>
      <c r="PLB34" s="27"/>
      <c r="PLC34" s="27"/>
      <c r="PLD34" s="27"/>
      <c r="PLE34" s="27"/>
      <c r="PLF34" s="27"/>
      <c r="PLG34" s="27"/>
      <c r="PLH34" s="27"/>
      <c r="PLI34" s="27"/>
      <c r="PLJ34" s="27"/>
      <c r="PLK34" s="27"/>
      <c r="PLL34" s="27"/>
      <c r="PLM34" s="27"/>
      <c r="PLN34" s="27"/>
      <c r="PLO34" s="27"/>
      <c r="PLP34" s="27"/>
      <c r="PLQ34" s="27"/>
      <c r="PLR34" s="27"/>
      <c r="PLS34" s="27"/>
      <c r="PLT34" s="27"/>
      <c r="PLU34" s="27"/>
      <c r="PLV34" s="27"/>
      <c r="PLW34" s="27"/>
      <c r="PLX34" s="27"/>
      <c r="PLY34" s="27"/>
      <c r="PLZ34" s="27"/>
      <c r="PMA34" s="27"/>
      <c r="PMB34" s="27"/>
      <c r="PMC34" s="27"/>
      <c r="PMD34" s="27"/>
      <c r="PME34" s="27"/>
      <c r="PMF34" s="27"/>
      <c r="PMG34" s="27"/>
      <c r="PMH34" s="27"/>
      <c r="PMI34" s="27"/>
      <c r="PMJ34" s="27"/>
      <c r="PMK34" s="27"/>
      <c r="PML34" s="27"/>
      <c r="PMM34" s="27"/>
      <c r="PMN34" s="27"/>
      <c r="PMO34" s="27"/>
      <c r="PMP34" s="27"/>
      <c r="PMQ34" s="27"/>
      <c r="PMR34" s="27"/>
      <c r="PMS34" s="27"/>
      <c r="PMT34" s="27"/>
      <c r="PMU34" s="27"/>
      <c r="PMV34" s="27"/>
      <c r="PMW34" s="27"/>
      <c r="PMX34" s="27"/>
      <c r="PMY34" s="27"/>
      <c r="PMZ34" s="27"/>
      <c r="PNA34" s="27"/>
      <c r="PNB34" s="27"/>
      <c r="PNC34" s="27"/>
      <c r="PND34" s="27"/>
      <c r="PNE34" s="27"/>
      <c r="PNF34" s="27"/>
      <c r="PNG34" s="27"/>
      <c r="PNH34" s="27"/>
      <c r="PNI34" s="27"/>
      <c r="PNJ34" s="27"/>
      <c r="PNK34" s="27"/>
      <c r="PNL34" s="27"/>
      <c r="PNM34" s="27"/>
      <c r="PNN34" s="27"/>
      <c r="PNO34" s="27"/>
      <c r="PNP34" s="27"/>
      <c r="PNQ34" s="27"/>
      <c r="PNR34" s="27"/>
      <c r="PNS34" s="27"/>
      <c r="PNT34" s="27"/>
      <c r="PNU34" s="27"/>
      <c r="PNV34" s="27"/>
      <c r="PNW34" s="27"/>
      <c r="PNX34" s="27"/>
      <c r="PNY34" s="27"/>
      <c r="PNZ34" s="27"/>
      <c r="POA34" s="27"/>
      <c r="POB34" s="27"/>
      <c r="POC34" s="27"/>
      <c r="POD34" s="27"/>
      <c r="POE34" s="27"/>
      <c r="POF34" s="27"/>
      <c r="POG34" s="27"/>
      <c r="POH34" s="27"/>
      <c r="POI34" s="27"/>
      <c r="POJ34" s="27"/>
      <c r="POK34" s="27"/>
      <c r="POL34" s="27"/>
      <c r="POM34" s="27"/>
      <c r="PON34" s="27"/>
      <c r="POO34" s="27"/>
      <c r="POP34" s="27"/>
      <c r="POQ34" s="27"/>
      <c r="POR34" s="27"/>
      <c r="POS34" s="27"/>
      <c r="POT34" s="27"/>
      <c r="POU34" s="27"/>
      <c r="POV34" s="27"/>
      <c r="POW34" s="27"/>
      <c r="POX34" s="27"/>
      <c r="POY34" s="27"/>
      <c r="POZ34" s="27"/>
      <c r="PPA34" s="27"/>
      <c r="PPB34" s="27"/>
      <c r="PPC34" s="27"/>
      <c r="PPD34" s="27"/>
      <c r="PPE34" s="27"/>
      <c r="PPF34" s="27"/>
      <c r="PPG34" s="27"/>
      <c r="PPH34" s="27"/>
      <c r="PPI34" s="27"/>
      <c r="PPJ34" s="27"/>
      <c r="PPK34" s="27"/>
      <c r="PPL34" s="27"/>
      <c r="PPM34" s="27"/>
      <c r="PPN34" s="27"/>
      <c r="PPO34" s="27"/>
      <c r="PPP34" s="27"/>
      <c r="PPQ34" s="27"/>
      <c r="PPR34" s="27"/>
      <c r="PPS34" s="27"/>
      <c r="PPT34" s="27"/>
      <c r="PPU34" s="27"/>
      <c r="PPV34" s="27"/>
      <c r="PPW34" s="27"/>
      <c r="PPX34" s="27"/>
      <c r="PPY34" s="27"/>
      <c r="PPZ34" s="27"/>
      <c r="PQA34" s="27"/>
      <c r="PQB34" s="27"/>
      <c r="PQC34" s="27"/>
      <c r="PQD34" s="27"/>
      <c r="PQE34" s="27"/>
      <c r="PQF34" s="27"/>
      <c r="PQG34" s="27"/>
      <c r="PQH34" s="27"/>
      <c r="PQI34" s="27"/>
      <c r="PQJ34" s="27"/>
      <c r="PQK34" s="27"/>
      <c r="PQL34" s="27"/>
      <c r="PQM34" s="27"/>
      <c r="PQN34" s="27"/>
      <c r="PQO34" s="27"/>
      <c r="PQP34" s="27"/>
      <c r="PQQ34" s="27"/>
      <c r="PQR34" s="27"/>
      <c r="PQS34" s="27"/>
      <c r="PQT34" s="27"/>
      <c r="PQU34" s="27"/>
      <c r="PQV34" s="27"/>
      <c r="PQW34" s="27"/>
      <c r="PQX34" s="27"/>
      <c r="PQY34" s="27"/>
      <c r="PQZ34" s="27"/>
      <c r="PRA34" s="27"/>
      <c r="PRB34" s="27"/>
      <c r="PRC34" s="27"/>
      <c r="PRD34" s="27"/>
      <c r="PRE34" s="27"/>
      <c r="PRF34" s="27"/>
      <c r="PRG34" s="27"/>
      <c r="PRH34" s="27"/>
      <c r="PRI34" s="27"/>
      <c r="PRJ34" s="27"/>
      <c r="PRK34" s="27"/>
      <c r="PRL34" s="27"/>
      <c r="PRM34" s="27"/>
      <c r="PRN34" s="27"/>
      <c r="PRO34" s="27"/>
      <c r="PRP34" s="27"/>
      <c r="PRQ34" s="27"/>
      <c r="PRR34" s="27"/>
      <c r="PRS34" s="27"/>
      <c r="PRT34" s="27"/>
      <c r="PRU34" s="27"/>
      <c r="PRV34" s="27"/>
      <c r="PRW34" s="27"/>
      <c r="PRX34" s="27"/>
      <c r="PRY34" s="27"/>
      <c r="PRZ34" s="27"/>
      <c r="PSA34" s="27"/>
      <c r="PSB34" s="27"/>
      <c r="PSC34" s="27"/>
      <c r="PSD34" s="27"/>
      <c r="PSE34" s="27"/>
      <c r="PSF34" s="27"/>
      <c r="PSG34" s="27"/>
      <c r="PSH34" s="27"/>
      <c r="PSI34" s="27"/>
      <c r="PSJ34" s="27"/>
      <c r="PSK34" s="27"/>
      <c r="PSL34" s="27"/>
      <c r="PSM34" s="27"/>
      <c r="PSN34" s="27"/>
      <c r="PSO34" s="27"/>
      <c r="PSP34" s="27"/>
      <c r="PSQ34" s="27"/>
      <c r="PSR34" s="27"/>
      <c r="PSS34" s="27"/>
      <c r="PST34" s="27"/>
      <c r="PSU34" s="27"/>
      <c r="PSV34" s="27"/>
      <c r="PSW34" s="27"/>
      <c r="PSX34" s="27"/>
      <c r="PSY34" s="27"/>
      <c r="PSZ34" s="27"/>
      <c r="PTA34" s="27"/>
      <c r="PTB34" s="27"/>
      <c r="PTC34" s="27"/>
      <c r="PTD34" s="27"/>
      <c r="PTE34" s="27"/>
      <c r="PTF34" s="27"/>
      <c r="PTG34" s="27"/>
      <c r="PTH34" s="27"/>
      <c r="PTI34" s="27"/>
      <c r="PTJ34" s="27"/>
      <c r="PTK34" s="27"/>
      <c r="PTL34" s="27"/>
      <c r="PTM34" s="27"/>
      <c r="PTN34" s="27"/>
      <c r="PTO34" s="27"/>
      <c r="PTP34" s="27"/>
      <c r="PTQ34" s="27"/>
      <c r="PTR34" s="27"/>
      <c r="PTS34" s="27"/>
      <c r="PTT34" s="27"/>
      <c r="PTU34" s="27"/>
      <c r="PTV34" s="27"/>
      <c r="PTW34" s="27"/>
      <c r="PTX34" s="27"/>
      <c r="PTY34" s="27"/>
      <c r="PTZ34" s="27"/>
      <c r="PUA34" s="27"/>
      <c r="PUB34" s="27"/>
      <c r="PUC34" s="27"/>
      <c r="PUD34" s="27"/>
      <c r="PUE34" s="27"/>
      <c r="PUF34" s="27"/>
      <c r="PUG34" s="27"/>
      <c r="PUH34" s="27"/>
      <c r="PUI34" s="27"/>
      <c r="PUJ34" s="27"/>
      <c r="PUK34" s="27"/>
      <c r="PUL34" s="27"/>
      <c r="PUM34" s="27"/>
      <c r="PUN34" s="27"/>
      <c r="PUO34" s="27"/>
      <c r="PUP34" s="27"/>
      <c r="PUQ34" s="27"/>
      <c r="PUR34" s="27"/>
      <c r="PUS34" s="27"/>
      <c r="PUT34" s="27"/>
      <c r="PUU34" s="27"/>
      <c r="PUV34" s="27"/>
      <c r="PUW34" s="27"/>
      <c r="PUX34" s="27"/>
      <c r="PUY34" s="27"/>
      <c r="PUZ34" s="27"/>
      <c r="PVA34" s="27"/>
      <c r="PVB34" s="27"/>
      <c r="PVC34" s="27"/>
      <c r="PVD34" s="27"/>
      <c r="PVE34" s="27"/>
      <c r="PVF34" s="27"/>
      <c r="PVG34" s="27"/>
      <c r="PVH34" s="27"/>
      <c r="PVI34" s="27"/>
      <c r="PVJ34" s="27"/>
      <c r="PVK34" s="27"/>
      <c r="PVL34" s="27"/>
      <c r="PVM34" s="27"/>
      <c r="PVN34" s="27"/>
      <c r="PVO34" s="27"/>
      <c r="PVP34" s="27"/>
      <c r="PVQ34" s="27"/>
      <c r="PVR34" s="27"/>
      <c r="PVS34" s="27"/>
      <c r="PVT34" s="27"/>
      <c r="PVU34" s="27"/>
      <c r="PVV34" s="27"/>
      <c r="PVW34" s="27"/>
      <c r="PVX34" s="27"/>
      <c r="PVY34" s="27"/>
      <c r="PVZ34" s="27"/>
      <c r="PWA34" s="27"/>
      <c r="PWB34" s="27"/>
      <c r="PWC34" s="27"/>
      <c r="PWD34" s="27"/>
      <c r="PWE34" s="27"/>
      <c r="PWF34" s="27"/>
      <c r="PWG34" s="27"/>
      <c r="PWH34" s="27"/>
      <c r="PWI34" s="27"/>
      <c r="PWJ34" s="27"/>
      <c r="PWK34" s="27"/>
      <c r="PWL34" s="27"/>
      <c r="PWM34" s="27"/>
      <c r="PWN34" s="27"/>
      <c r="PWO34" s="27"/>
      <c r="PWP34" s="27"/>
      <c r="PWQ34" s="27"/>
      <c r="PWR34" s="27"/>
      <c r="PWS34" s="27"/>
      <c r="PWT34" s="27"/>
      <c r="PWU34" s="27"/>
      <c r="PWV34" s="27"/>
      <c r="PWW34" s="27"/>
      <c r="PWX34" s="27"/>
      <c r="PWY34" s="27"/>
      <c r="PWZ34" s="27"/>
      <c r="PXA34" s="27"/>
      <c r="PXB34" s="27"/>
      <c r="PXC34" s="27"/>
      <c r="PXD34" s="27"/>
      <c r="PXE34" s="27"/>
      <c r="PXF34" s="27"/>
      <c r="PXG34" s="27"/>
      <c r="PXH34" s="27"/>
      <c r="PXI34" s="27"/>
      <c r="PXJ34" s="27"/>
      <c r="PXK34" s="27"/>
      <c r="PXL34" s="27"/>
      <c r="PXM34" s="27"/>
      <c r="PXN34" s="27"/>
      <c r="PXO34" s="27"/>
      <c r="PXP34" s="27"/>
      <c r="PXQ34" s="27"/>
      <c r="PXR34" s="27"/>
      <c r="PXS34" s="27"/>
      <c r="PXT34" s="27"/>
      <c r="PXU34" s="27"/>
      <c r="PXV34" s="27"/>
      <c r="PXW34" s="27"/>
      <c r="PXX34" s="27"/>
      <c r="PXY34" s="27"/>
      <c r="PXZ34" s="27"/>
      <c r="PYA34" s="27"/>
      <c r="PYB34" s="27"/>
      <c r="PYC34" s="27"/>
      <c r="PYD34" s="27"/>
      <c r="PYE34" s="27"/>
      <c r="PYF34" s="27"/>
      <c r="PYG34" s="27"/>
      <c r="PYH34" s="27"/>
      <c r="PYI34" s="27"/>
      <c r="PYJ34" s="27"/>
      <c r="PYK34" s="27"/>
      <c r="PYL34" s="27"/>
      <c r="PYM34" s="27"/>
      <c r="PYN34" s="27"/>
      <c r="PYO34" s="27"/>
      <c r="PYP34" s="27"/>
      <c r="PYQ34" s="27"/>
      <c r="PYR34" s="27"/>
      <c r="PYS34" s="27"/>
      <c r="PYT34" s="27"/>
      <c r="PYU34" s="27"/>
      <c r="PYV34" s="27"/>
      <c r="PYW34" s="27"/>
      <c r="PYX34" s="27"/>
      <c r="PYY34" s="27"/>
      <c r="PYZ34" s="27"/>
      <c r="PZA34" s="27"/>
      <c r="PZB34" s="27"/>
      <c r="PZC34" s="27"/>
      <c r="PZD34" s="27"/>
      <c r="PZE34" s="27"/>
      <c r="PZF34" s="27"/>
      <c r="PZG34" s="27"/>
      <c r="PZH34" s="27"/>
      <c r="PZI34" s="27"/>
      <c r="PZJ34" s="27"/>
      <c r="PZK34" s="27"/>
      <c r="PZL34" s="27"/>
      <c r="PZM34" s="27"/>
      <c r="PZN34" s="27"/>
      <c r="PZO34" s="27"/>
      <c r="PZP34" s="27"/>
      <c r="PZQ34" s="27"/>
      <c r="PZR34" s="27"/>
      <c r="PZS34" s="27"/>
      <c r="PZT34" s="27"/>
      <c r="PZU34" s="27"/>
      <c r="PZV34" s="27"/>
      <c r="PZW34" s="27"/>
      <c r="PZX34" s="27"/>
      <c r="PZY34" s="27"/>
      <c r="PZZ34" s="27"/>
      <c r="QAA34" s="27"/>
      <c r="QAB34" s="27"/>
      <c r="QAC34" s="27"/>
      <c r="QAD34" s="27"/>
      <c r="QAE34" s="27"/>
      <c r="QAF34" s="27"/>
      <c r="QAG34" s="27"/>
      <c r="QAH34" s="27"/>
      <c r="QAI34" s="27"/>
      <c r="QAJ34" s="27"/>
      <c r="QAK34" s="27"/>
      <c r="QAL34" s="27"/>
      <c r="QAM34" s="27"/>
      <c r="QAN34" s="27"/>
      <c r="QAO34" s="27"/>
      <c r="QAP34" s="27"/>
      <c r="QAQ34" s="27"/>
      <c r="QAR34" s="27"/>
      <c r="QAS34" s="27"/>
      <c r="QAT34" s="27"/>
      <c r="QAU34" s="27"/>
      <c r="QAV34" s="27"/>
      <c r="QAW34" s="27"/>
      <c r="QAX34" s="27"/>
      <c r="QAY34" s="27"/>
      <c r="QAZ34" s="27"/>
      <c r="QBA34" s="27"/>
      <c r="QBB34" s="27"/>
      <c r="QBC34" s="27"/>
      <c r="QBD34" s="27"/>
      <c r="QBE34" s="27"/>
      <c r="QBF34" s="27"/>
      <c r="QBG34" s="27"/>
      <c r="QBH34" s="27"/>
      <c r="QBI34" s="27"/>
      <c r="QBJ34" s="27"/>
      <c r="QBK34" s="27"/>
      <c r="QBL34" s="27"/>
      <c r="QBM34" s="27"/>
      <c r="QBN34" s="27"/>
      <c r="QBO34" s="27"/>
      <c r="QBP34" s="27"/>
      <c r="QBQ34" s="27"/>
      <c r="QBR34" s="27"/>
      <c r="QBS34" s="27"/>
      <c r="QBT34" s="27"/>
      <c r="QBU34" s="27"/>
      <c r="QBV34" s="27"/>
      <c r="QBW34" s="27"/>
      <c r="QBX34" s="27"/>
      <c r="QBY34" s="27"/>
      <c r="QBZ34" s="27"/>
      <c r="QCA34" s="27"/>
      <c r="QCB34" s="27"/>
      <c r="QCC34" s="27"/>
      <c r="QCD34" s="27"/>
      <c r="QCE34" s="27"/>
      <c r="QCF34" s="27"/>
      <c r="QCG34" s="27"/>
      <c r="QCH34" s="27"/>
      <c r="QCI34" s="27"/>
      <c r="QCJ34" s="27"/>
      <c r="QCK34" s="27"/>
      <c r="QCL34" s="27"/>
      <c r="QCM34" s="27"/>
      <c r="QCN34" s="27"/>
      <c r="QCO34" s="27"/>
      <c r="QCP34" s="27"/>
      <c r="QCQ34" s="27"/>
      <c r="QCR34" s="27"/>
      <c r="QCS34" s="27"/>
      <c r="QCT34" s="27"/>
      <c r="QCU34" s="27"/>
      <c r="QCV34" s="27"/>
      <c r="QCW34" s="27"/>
      <c r="QCX34" s="27"/>
      <c r="QCY34" s="27"/>
      <c r="QCZ34" s="27"/>
      <c r="QDA34" s="27"/>
      <c r="QDB34" s="27"/>
      <c r="QDC34" s="27"/>
      <c r="QDD34" s="27"/>
      <c r="QDE34" s="27"/>
      <c r="QDF34" s="27"/>
      <c r="QDG34" s="27"/>
      <c r="QDH34" s="27"/>
      <c r="QDI34" s="27"/>
      <c r="QDJ34" s="27"/>
      <c r="QDK34" s="27"/>
      <c r="QDL34" s="27"/>
      <c r="QDM34" s="27"/>
      <c r="QDN34" s="27"/>
      <c r="QDO34" s="27"/>
      <c r="QDP34" s="27"/>
      <c r="QDQ34" s="27"/>
      <c r="QDR34" s="27"/>
      <c r="QDS34" s="27"/>
      <c r="QDT34" s="27"/>
      <c r="QDU34" s="27"/>
      <c r="QDV34" s="27"/>
      <c r="QDW34" s="27"/>
      <c r="QDX34" s="27"/>
      <c r="QDY34" s="27"/>
      <c r="QDZ34" s="27"/>
      <c r="QEA34" s="27"/>
      <c r="QEB34" s="27"/>
      <c r="QEC34" s="27"/>
      <c r="QED34" s="27"/>
      <c r="QEE34" s="27"/>
      <c r="QEF34" s="27"/>
      <c r="QEG34" s="27"/>
      <c r="QEH34" s="27"/>
      <c r="QEI34" s="27"/>
      <c r="QEJ34" s="27"/>
      <c r="QEK34" s="27"/>
      <c r="QEL34" s="27"/>
      <c r="QEM34" s="27"/>
      <c r="QEN34" s="27"/>
      <c r="QEO34" s="27"/>
      <c r="QEP34" s="27"/>
      <c r="QEQ34" s="27"/>
      <c r="QER34" s="27"/>
      <c r="QES34" s="27"/>
      <c r="QET34" s="27"/>
      <c r="QEU34" s="27"/>
      <c r="QEV34" s="27"/>
      <c r="QEW34" s="27"/>
      <c r="QEX34" s="27"/>
      <c r="QEY34" s="27"/>
      <c r="QEZ34" s="27"/>
      <c r="QFA34" s="27"/>
      <c r="QFB34" s="27"/>
      <c r="QFC34" s="27"/>
      <c r="QFD34" s="27"/>
      <c r="QFE34" s="27"/>
      <c r="QFF34" s="27"/>
      <c r="QFG34" s="27"/>
      <c r="QFH34" s="27"/>
      <c r="QFI34" s="27"/>
      <c r="QFJ34" s="27"/>
      <c r="QFK34" s="27"/>
      <c r="QFL34" s="27"/>
      <c r="QFM34" s="27"/>
      <c r="QFN34" s="27"/>
      <c r="QFO34" s="27"/>
      <c r="QFP34" s="27"/>
      <c r="QFQ34" s="27"/>
      <c r="QFR34" s="27"/>
      <c r="QFS34" s="27"/>
      <c r="QFT34" s="27"/>
      <c r="QFU34" s="27"/>
      <c r="QFV34" s="27"/>
      <c r="QFW34" s="27"/>
      <c r="QFX34" s="27"/>
      <c r="QFY34" s="27"/>
      <c r="QFZ34" s="27"/>
      <c r="QGA34" s="27"/>
      <c r="QGB34" s="27"/>
      <c r="QGC34" s="27"/>
      <c r="QGD34" s="27"/>
      <c r="QGE34" s="27"/>
      <c r="QGF34" s="27"/>
      <c r="QGG34" s="27"/>
      <c r="QGH34" s="27"/>
      <c r="QGI34" s="27"/>
      <c r="QGJ34" s="27"/>
      <c r="QGK34" s="27"/>
      <c r="QGL34" s="27"/>
      <c r="QGM34" s="27"/>
      <c r="QGN34" s="27"/>
      <c r="QGO34" s="27"/>
      <c r="QGP34" s="27"/>
      <c r="QGQ34" s="27"/>
      <c r="QGR34" s="27"/>
      <c r="QGS34" s="27"/>
      <c r="QGT34" s="27"/>
      <c r="QGU34" s="27"/>
      <c r="QGV34" s="27"/>
      <c r="QGW34" s="27"/>
      <c r="QGX34" s="27"/>
      <c r="QGY34" s="27"/>
      <c r="QGZ34" s="27"/>
      <c r="QHA34" s="27"/>
      <c r="QHB34" s="27"/>
      <c r="QHC34" s="27"/>
      <c r="QHD34" s="27"/>
      <c r="QHE34" s="27"/>
      <c r="QHF34" s="27"/>
      <c r="QHG34" s="27"/>
      <c r="QHH34" s="27"/>
      <c r="QHI34" s="27"/>
      <c r="QHJ34" s="27"/>
      <c r="QHK34" s="27"/>
      <c r="QHL34" s="27"/>
      <c r="QHM34" s="27"/>
      <c r="QHN34" s="27"/>
      <c r="QHO34" s="27"/>
      <c r="QHP34" s="27"/>
      <c r="QHQ34" s="27"/>
      <c r="QHR34" s="27"/>
      <c r="QHS34" s="27"/>
      <c r="QHT34" s="27"/>
      <c r="QHU34" s="27"/>
      <c r="QHV34" s="27"/>
      <c r="QHW34" s="27"/>
      <c r="QHX34" s="27"/>
      <c r="QHY34" s="27"/>
      <c r="QHZ34" s="27"/>
      <c r="QIA34" s="27"/>
      <c r="QIB34" s="27"/>
      <c r="QIC34" s="27"/>
      <c r="QID34" s="27"/>
      <c r="QIE34" s="27"/>
      <c r="QIF34" s="27"/>
      <c r="QIG34" s="27"/>
      <c r="QIH34" s="27"/>
      <c r="QII34" s="27"/>
      <c r="QIJ34" s="27"/>
      <c r="QIK34" s="27"/>
      <c r="QIL34" s="27"/>
      <c r="QIM34" s="27"/>
      <c r="QIN34" s="27"/>
      <c r="QIO34" s="27"/>
      <c r="QIP34" s="27"/>
      <c r="QIQ34" s="27"/>
      <c r="QIR34" s="27"/>
      <c r="QIS34" s="27"/>
      <c r="QIT34" s="27"/>
      <c r="QIU34" s="27"/>
      <c r="QIV34" s="27"/>
      <c r="QIW34" s="27"/>
      <c r="QIX34" s="27"/>
      <c r="QIY34" s="27"/>
      <c r="QIZ34" s="27"/>
      <c r="QJA34" s="27"/>
      <c r="QJB34" s="27"/>
      <c r="QJC34" s="27"/>
      <c r="QJD34" s="27"/>
      <c r="QJE34" s="27"/>
      <c r="QJF34" s="27"/>
      <c r="QJG34" s="27"/>
      <c r="QJH34" s="27"/>
      <c r="QJI34" s="27"/>
      <c r="QJJ34" s="27"/>
      <c r="QJK34" s="27"/>
      <c r="QJL34" s="27"/>
      <c r="QJM34" s="27"/>
      <c r="QJN34" s="27"/>
      <c r="QJO34" s="27"/>
      <c r="QJP34" s="27"/>
      <c r="QJQ34" s="27"/>
      <c r="QJR34" s="27"/>
      <c r="QJS34" s="27"/>
      <c r="QJT34" s="27"/>
      <c r="QJU34" s="27"/>
      <c r="QJV34" s="27"/>
      <c r="QJW34" s="27"/>
      <c r="QJX34" s="27"/>
      <c r="QJY34" s="27"/>
      <c r="QJZ34" s="27"/>
      <c r="QKA34" s="27"/>
      <c r="QKB34" s="27"/>
      <c r="QKC34" s="27"/>
      <c r="QKD34" s="27"/>
      <c r="QKE34" s="27"/>
      <c r="QKF34" s="27"/>
      <c r="QKG34" s="27"/>
      <c r="QKH34" s="27"/>
      <c r="QKI34" s="27"/>
      <c r="QKJ34" s="27"/>
      <c r="QKK34" s="27"/>
      <c r="QKL34" s="27"/>
      <c r="QKM34" s="27"/>
      <c r="QKN34" s="27"/>
      <c r="QKO34" s="27"/>
      <c r="QKP34" s="27"/>
      <c r="QKQ34" s="27"/>
      <c r="QKR34" s="27"/>
      <c r="QKS34" s="27"/>
      <c r="QKT34" s="27"/>
      <c r="QKU34" s="27"/>
      <c r="QKV34" s="27"/>
      <c r="QKW34" s="27"/>
      <c r="QKX34" s="27"/>
      <c r="QKY34" s="27"/>
      <c r="QKZ34" s="27"/>
      <c r="QLA34" s="27"/>
      <c r="QLB34" s="27"/>
      <c r="QLC34" s="27"/>
      <c r="QLD34" s="27"/>
      <c r="QLE34" s="27"/>
      <c r="QLF34" s="27"/>
      <c r="QLG34" s="27"/>
      <c r="QLH34" s="27"/>
      <c r="QLI34" s="27"/>
      <c r="QLJ34" s="27"/>
      <c r="QLK34" s="27"/>
      <c r="QLL34" s="27"/>
      <c r="QLM34" s="27"/>
      <c r="QLN34" s="27"/>
      <c r="QLO34" s="27"/>
      <c r="QLP34" s="27"/>
      <c r="QLQ34" s="27"/>
      <c r="QLR34" s="27"/>
      <c r="QLS34" s="27"/>
      <c r="QLT34" s="27"/>
      <c r="QLU34" s="27"/>
      <c r="QLV34" s="27"/>
      <c r="QLW34" s="27"/>
      <c r="QLX34" s="27"/>
      <c r="QLY34" s="27"/>
      <c r="QLZ34" s="27"/>
      <c r="QMA34" s="27"/>
      <c r="QMB34" s="27"/>
      <c r="QMC34" s="27"/>
      <c r="QMD34" s="27"/>
      <c r="QME34" s="27"/>
      <c r="QMF34" s="27"/>
      <c r="QMG34" s="27"/>
      <c r="QMH34" s="27"/>
      <c r="QMI34" s="27"/>
      <c r="QMJ34" s="27"/>
      <c r="QMK34" s="27"/>
      <c r="QML34" s="27"/>
      <c r="QMM34" s="27"/>
      <c r="QMN34" s="27"/>
      <c r="QMO34" s="27"/>
      <c r="QMP34" s="27"/>
      <c r="QMQ34" s="27"/>
      <c r="QMR34" s="27"/>
      <c r="QMS34" s="27"/>
      <c r="QMT34" s="27"/>
      <c r="QMU34" s="27"/>
      <c r="QMV34" s="27"/>
      <c r="QMW34" s="27"/>
      <c r="QMX34" s="27"/>
      <c r="QMY34" s="27"/>
      <c r="QMZ34" s="27"/>
      <c r="QNA34" s="27"/>
      <c r="QNB34" s="27"/>
      <c r="QNC34" s="27"/>
      <c r="QND34" s="27"/>
      <c r="QNE34" s="27"/>
      <c r="QNF34" s="27"/>
      <c r="QNG34" s="27"/>
      <c r="QNH34" s="27"/>
      <c r="QNI34" s="27"/>
      <c r="QNJ34" s="27"/>
      <c r="QNK34" s="27"/>
      <c r="QNL34" s="27"/>
      <c r="QNM34" s="27"/>
      <c r="QNN34" s="27"/>
      <c r="QNO34" s="27"/>
      <c r="QNP34" s="27"/>
      <c r="QNQ34" s="27"/>
      <c r="QNR34" s="27"/>
      <c r="QNS34" s="27"/>
      <c r="QNT34" s="27"/>
      <c r="QNU34" s="27"/>
      <c r="QNV34" s="27"/>
      <c r="QNW34" s="27"/>
      <c r="QNX34" s="27"/>
      <c r="QNY34" s="27"/>
      <c r="QNZ34" s="27"/>
      <c r="QOA34" s="27"/>
      <c r="QOB34" s="27"/>
      <c r="QOC34" s="27"/>
      <c r="QOD34" s="27"/>
      <c r="QOE34" s="27"/>
      <c r="QOF34" s="27"/>
      <c r="QOG34" s="27"/>
      <c r="QOH34" s="27"/>
      <c r="QOI34" s="27"/>
      <c r="QOJ34" s="27"/>
      <c r="QOK34" s="27"/>
      <c r="QOL34" s="27"/>
      <c r="QOM34" s="27"/>
      <c r="QON34" s="27"/>
      <c r="QOO34" s="27"/>
      <c r="QOP34" s="27"/>
      <c r="QOQ34" s="27"/>
      <c r="QOR34" s="27"/>
      <c r="QOS34" s="27"/>
      <c r="QOT34" s="27"/>
      <c r="QOU34" s="27"/>
      <c r="QOV34" s="27"/>
      <c r="QOW34" s="27"/>
      <c r="QOX34" s="27"/>
      <c r="QOY34" s="27"/>
      <c r="QOZ34" s="27"/>
      <c r="QPA34" s="27"/>
      <c r="QPB34" s="27"/>
      <c r="QPC34" s="27"/>
      <c r="QPD34" s="27"/>
      <c r="QPE34" s="27"/>
      <c r="QPF34" s="27"/>
      <c r="QPG34" s="27"/>
      <c r="QPH34" s="27"/>
      <c r="QPI34" s="27"/>
      <c r="QPJ34" s="27"/>
      <c r="QPK34" s="27"/>
      <c r="QPL34" s="27"/>
      <c r="QPM34" s="27"/>
      <c r="QPN34" s="27"/>
      <c r="QPO34" s="27"/>
      <c r="QPP34" s="27"/>
      <c r="QPQ34" s="27"/>
      <c r="QPR34" s="27"/>
      <c r="QPS34" s="27"/>
      <c r="QPT34" s="27"/>
      <c r="QPU34" s="27"/>
      <c r="QPV34" s="27"/>
      <c r="QPW34" s="27"/>
      <c r="QPX34" s="27"/>
      <c r="QPY34" s="27"/>
      <c r="QPZ34" s="27"/>
      <c r="QQA34" s="27"/>
      <c r="QQB34" s="27"/>
      <c r="QQC34" s="27"/>
      <c r="QQD34" s="27"/>
      <c r="QQE34" s="27"/>
      <c r="QQF34" s="27"/>
      <c r="QQG34" s="27"/>
      <c r="QQH34" s="27"/>
      <c r="QQI34" s="27"/>
      <c r="QQJ34" s="27"/>
      <c r="QQK34" s="27"/>
      <c r="QQL34" s="27"/>
      <c r="QQM34" s="27"/>
      <c r="QQN34" s="27"/>
      <c r="QQO34" s="27"/>
      <c r="QQP34" s="27"/>
      <c r="QQQ34" s="27"/>
      <c r="QQR34" s="27"/>
      <c r="QQS34" s="27"/>
      <c r="QQT34" s="27"/>
      <c r="QQU34" s="27"/>
      <c r="QQV34" s="27"/>
      <c r="QQW34" s="27"/>
      <c r="QQX34" s="27"/>
      <c r="QQY34" s="27"/>
      <c r="QQZ34" s="27"/>
      <c r="QRA34" s="27"/>
      <c r="QRB34" s="27"/>
      <c r="QRC34" s="27"/>
      <c r="QRD34" s="27"/>
      <c r="QRE34" s="27"/>
      <c r="QRF34" s="27"/>
      <c r="QRG34" s="27"/>
      <c r="QRH34" s="27"/>
      <c r="QRI34" s="27"/>
      <c r="QRJ34" s="27"/>
      <c r="QRK34" s="27"/>
      <c r="QRL34" s="27"/>
      <c r="QRM34" s="27"/>
      <c r="QRN34" s="27"/>
      <c r="QRO34" s="27"/>
      <c r="QRP34" s="27"/>
      <c r="QRQ34" s="27"/>
      <c r="QRR34" s="27"/>
      <c r="QRS34" s="27"/>
      <c r="QRT34" s="27"/>
      <c r="QRU34" s="27"/>
      <c r="QRV34" s="27"/>
      <c r="QRW34" s="27"/>
      <c r="QRX34" s="27"/>
      <c r="QRY34" s="27"/>
      <c r="QRZ34" s="27"/>
      <c r="QSA34" s="27"/>
      <c r="QSB34" s="27"/>
      <c r="QSC34" s="27"/>
      <c r="QSD34" s="27"/>
      <c r="QSE34" s="27"/>
      <c r="QSF34" s="27"/>
      <c r="QSG34" s="27"/>
      <c r="QSH34" s="27"/>
      <c r="QSI34" s="27"/>
      <c r="QSJ34" s="27"/>
      <c r="QSK34" s="27"/>
      <c r="QSL34" s="27"/>
      <c r="QSM34" s="27"/>
      <c r="QSN34" s="27"/>
      <c r="QSO34" s="27"/>
      <c r="QSP34" s="27"/>
      <c r="QSQ34" s="27"/>
      <c r="QSR34" s="27"/>
      <c r="QSS34" s="27"/>
      <c r="QST34" s="27"/>
      <c r="QSU34" s="27"/>
      <c r="QSV34" s="27"/>
      <c r="QSW34" s="27"/>
      <c r="QSX34" s="27"/>
      <c r="QSY34" s="27"/>
      <c r="QSZ34" s="27"/>
      <c r="QTA34" s="27"/>
      <c r="QTB34" s="27"/>
      <c r="QTC34" s="27"/>
      <c r="QTD34" s="27"/>
      <c r="QTE34" s="27"/>
      <c r="QTF34" s="27"/>
      <c r="QTG34" s="27"/>
      <c r="QTH34" s="27"/>
      <c r="QTI34" s="27"/>
      <c r="QTJ34" s="27"/>
      <c r="QTK34" s="27"/>
      <c r="QTL34" s="27"/>
      <c r="QTM34" s="27"/>
      <c r="QTN34" s="27"/>
      <c r="QTO34" s="27"/>
      <c r="QTP34" s="27"/>
      <c r="QTQ34" s="27"/>
      <c r="QTR34" s="27"/>
      <c r="QTS34" s="27"/>
      <c r="QTT34" s="27"/>
      <c r="QTU34" s="27"/>
      <c r="QTV34" s="27"/>
      <c r="QTW34" s="27"/>
      <c r="QTX34" s="27"/>
      <c r="QTY34" s="27"/>
      <c r="QTZ34" s="27"/>
      <c r="QUA34" s="27"/>
      <c r="QUB34" s="27"/>
      <c r="QUC34" s="27"/>
      <c r="QUD34" s="27"/>
      <c r="QUE34" s="27"/>
      <c r="QUF34" s="27"/>
      <c r="QUG34" s="27"/>
      <c r="QUH34" s="27"/>
      <c r="QUI34" s="27"/>
      <c r="QUJ34" s="27"/>
      <c r="QUK34" s="27"/>
      <c r="QUL34" s="27"/>
      <c r="QUM34" s="27"/>
      <c r="QUN34" s="27"/>
      <c r="QUO34" s="27"/>
      <c r="QUP34" s="27"/>
      <c r="QUQ34" s="27"/>
      <c r="QUR34" s="27"/>
      <c r="QUS34" s="27"/>
      <c r="QUT34" s="27"/>
      <c r="QUU34" s="27"/>
      <c r="QUV34" s="27"/>
      <c r="QUW34" s="27"/>
      <c r="QUX34" s="27"/>
      <c r="QUY34" s="27"/>
      <c r="QUZ34" s="27"/>
      <c r="QVA34" s="27"/>
      <c r="QVB34" s="27"/>
      <c r="QVC34" s="27"/>
      <c r="QVD34" s="27"/>
      <c r="QVE34" s="27"/>
      <c r="QVF34" s="27"/>
      <c r="QVG34" s="27"/>
      <c r="QVH34" s="27"/>
      <c r="QVI34" s="27"/>
      <c r="QVJ34" s="27"/>
      <c r="QVK34" s="27"/>
      <c r="QVL34" s="27"/>
      <c r="QVM34" s="27"/>
      <c r="QVN34" s="27"/>
      <c r="QVO34" s="27"/>
      <c r="QVP34" s="27"/>
      <c r="QVQ34" s="27"/>
      <c r="QVR34" s="27"/>
      <c r="QVS34" s="27"/>
      <c r="QVT34" s="27"/>
      <c r="QVU34" s="27"/>
      <c r="QVV34" s="27"/>
      <c r="QVW34" s="27"/>
      <c r="QVX34" s="27"/>
      <c r="QVY34" s="27"/>
      <c r="QVZ34" s="27"/>
      <c r="QWA34" s="27"/>
      <c r="QWB34" s="27"/>
      <c r="QWC34" s="27"/>
      <c r="QWD34" s="27"/>
      <c r="QWE34" s="27"/>
      <c r="QWF34" s="27"/>
      <c r="QWG34" s="27"/>
      <c r="QWH34" s="27"/>
      <c r="QWI34" s="27"/>
      <c r="QWJ34" s="27"/>
      <c r="QWK34" s="27"/>
      <c r="QWL34" s="27"/>
      <c r="QWM34" s="27"/>
      <c r="QWN34" s="27"/>
      <c r="QWO34" s="27"/>
      <c r="QWP34" s="27"/>
      <c r="QWQ34" s="27"/>
      <c r="QWR34" s="27"/>
      <c r="QWS34" s="27"/>
      <c r="QWT34" s="27"/>
      <c r="QWU34" s="27"/>
      <c r="QWV34" s="27"/>
      <c r="QWW34" s="27"/>
      <c r="QWX34" s="27"/>
      <c r="QWY34" s="27"/>
      <c r="QWZ34" s="27"/>
      <c r="QXA34" s="27"/>
      <c r="QXB34" s="27"/>
      <c r="QXC34" s="27"/>
      <c r="QXD34" s="27"/>
      <c r="QXE34" s="27"/>
      <c r="QXF34" s="27"/>
      <c r="QXG34" s="27"/>
      <c r="QXH34" s="27"/>
      <c r="QXI34" s="27"/>
      <c r="QXJ34" s="27"/>
      <c r="QXK34" s="27"/>
      <c r="QXL34" s="27"/>
      <c r="QXM34" s="27"/>
      <c r="QXN34" s="27"/>
      <c r="QXO34" s="27"/>
      <c r="QXP34" s="27"/>
      <c r="QXQ34" s="27"/>
      <c r="QXR34" s="27"/>
      <c r="QXS34" s="27"/>
      <c r="QXT34" s="27"/>
      <c r="QXU34" s="27"/>
      <c r="QXV34" s="27"/>
      <c r="QXW34" s="27"/>
      <c r="QXX34" s="27"/>
      <c r="QXY34" s="27"/>
      <c r="QXZ34" s="27"/>
      <c r="QYA34" s="27"/>
      <c r="QYB34" s="27"/>
      <c r="QYC34" s="27"/>
      <c r="QYD34" s="27"/>
      <c r="QYE34" s="27"/>
      <c r="QYF34" s="27"/>
      <c r="QYG34" s="27"/>
      <c r="QYH34" s="27"/>
      <c r="QYI34" s="27"/>
      <c r="QYJ34" s="27"/>
      <c r="QYK34" s="27"/>
      <c r="QYL34" s="27"/>
      <c r="QYM34" s="27"/>
      <c r="QYN34" s="27"/>
      <c r="QYO34" s="27"/>
      <c r="QYP34" s="27"/>
      <c r="QYQ34" s="27"/>
      <c r="QYR34" s="27"/>
      <c r="QYS34" s="27"/>
      <c r="QYT34" s="27"/>
      <c r="QYU34" s="27"/>
      <c r="QYV34" s="27"/>
      <c r="QYW34" s="27"/>
      <c r="QYX34" s="27"/>
      <c r="QYY34" s="27"/>
      <c r="QYZ34" s="27"/>
      <c r="QZA34" s="27"/>
      <c r="QZB34" s="27"/>
      <c r="QZC34" s="27"/>
      <c r="QZD34" s="27"/>
      <c r="QZE34" s="27"/>
      <c r="QZF34" s="27"/>
      <c r="QZG34" s="27"/>
      <c r="QZH34" s="27"/>
      <c r="QZI34" s="27"/>
      <c r="QZJ34" s="27"/>
      <c r="QZK34" s="27"/>
      <c r="QZL34" s="27"/>
      <c r="QZM34" s="27"/>
      <c r="QZN34" s="27"/>
      <c r="QZO34" s="27"/>
      <c r="QZP34" s="27"/>
      <c r="QZQ34" s="27"/>
      <c r="QZR34" s="27"/>
      <c r="QZS34" s="27"/>
      <c r="QZT34" s="27"/>
      <c r="QZU34" s="27"/>
      <c r="QZV34" s="27"/>
      <c r="QZW34" s="27"/>
      <c r="QZX34" s="27"/>
      <c r="QZY34" s="27"/>
      <c r="QZZ34" s="27"/>
      <c r="RAA34" s="27"/>
      <c r="RAB34" s="27"/>
      <c r="RAC34" s="27"/>
      <c r="RAD34" s="27"/>
      <c r="RAE34" s="27"/>
      <c r="RAF34" s="27"/>
      <c r="RAG34" s="27"/>
      <c r="RAH34" s="27"/>
      <c r="RAI34" s="27"/>
      <c r="RAJ34" s="27"/>
      <c r="RAK34" s="27"/>
      <c r="RAL34" s="27"/>
      <c r="RAM34" s="27"/>
      <c r="RAN34" s="27"/>
      <c r="RAO34" s="27"/>
      <c r="RAP34" s="27"/>
      <c r="RAQ34" s="27"/>
      <c r="RAR34" s="27"/>
      <c r="RAS34" s="27"/>
      <c r="RAT34" s="27"/>
      <c r="RAU34" s="27"/>
      <c r="RAV34" s="27"/>
      <c r="RAW34" s="27"/>
      <c r="RAX34" s="27"/>
      <c r="RAY34" s="27"/>
      <c r="RAZ34" s="27"/>
      <c r="RBA34" s="27"/>
      <c r="RBB34" s="27"/>
      <c r="RBC34" s="27"/>
      <c r="RBD34" s="27"/>
      <c r="RBE34" s="27"/>
      <c r="RBF34" s="27"/>
      <c r="RBG34" s="27"/>
      <c r="RBH34" s="27"/>
      <c r="RBI34" s="27"/>
      <c r="RBJ34" s="27"/>
      <c r="RBK34" s="27"/>
      <c r="RBL34" s="27"/>
      <c r="RBM34" s="27"/>
      <c r="RBN34" s="27"/>
      <c r="RBO34" s="27"/>
      <c r="RBP34" s="27"/>
      <c r="RBQ34" s="27"/>
      <c r="RBR34" s="27"/>
      <c r="RBS34" s="27"/>
      <c r="RBT34" s="27"/>
      <c r="RBU34" s="27"/>
      <c r="RBV34" s="27"/>
      <c r="RBW34" s="27"/>
      <c r="RBX34" s="27"/>
      <c r="RBY34" s="27"/>
      <c r="RBZ34" s="27"/>
      <c r="RCA34" s="27"/>
      <c r="RCB34" s="27"/>
      <c r="RCC34" s="27"/>
      <c r="RCD34" s="27"/>
      <c r="RCE34" s="27"/>
      <c r="RCF34" s="27"/>
      <c r="RCG34" s="27"/>
      <c r="RCH34" s="27"/>
      <c r="RCI34" s="27"/>
      <c r="RCJ34" s="27"/>
      <c r="RCK34" s="27"/>
      <c r="RCL34" s="27"/>
      <c r="RCM34" s="27"/>
      <c r="RCN34" s="27"/>
      <c r="RCO34" s="27"/>
      <c r="RCP34" s="27"/>
      <c r="RCQ34" s="27"/>
      <c r="RCR34" s="27"/>
      <c r="RCS34" s="27"/>
      <c r="RCT34" s="27"/>
      <c r="RCU34" s="27"/>
      <c r="RCV34" s="27"/>
      <c r="RCW34" s="27"/>
      <c r="RCX34" s="27"/>
      <c r="RCY34" s="27"/>
      <c r="RCZ34" s="27"/>
      <c r="RDA34" s="27"/>
      <c r="RDB34" s="27"/>
      <c r="RDC34" s="27"/>
      <c r="RDD34" s="27"/>
      <c r="RDE34" s="27"/>
      <c r="RDF34" s="27"/>
      <c r="RDG34" s="27"/>
      <c r="RDH34" s="27"/>
      <c r="RDI34" s="27"/>
      <c r="RDJ34" s="27"/>
      <c r="RDK34" s="27"/>
      <c r="RDL34" s="27"/>
      <c r="RDM34" s="27"/>
      <c r="RDN34" s="27"/>
      <c r="RDO34" s="27"/>
      <c r="RDP34" s="27"/>
      <c r="RDQ34" s="27"/>
      <c r="RDR34" s="27"/>
      <c r="RDS34" s="27"/>
      <c r="RDT34" s="27"/>
      <c r="RDU34" s="27"/>
      <c r="RDV34" s="27"/>
      <c r="RDW34" s="27"/>
      <c r="RDX34" s="27"/>
      <c r="RDY34" s="27"/>
      <c r="RDZ34" s="27"/>
      <c r="REA34" s="27"/>
      <c r="REB34" s="27"/>
      <c r="REC34" s="27"/>
      <c r="RED34" s="27"/>
      <c r="REE34" s="27"/>
      <c r="REF34" s="27"/>
      <c r="REG34" s="27"/>
      <c r="REH34" s="27"/>
      <c r="REI34" s="27"/>
      <c r="REJ34" s="27"/>
      <c r="REK34" s="27"/>
      <c r="REL34" s="27"/>
      <c r="REM34" s="27"/>
      <c r="REN34" s="27"/>
      <c r="REO34" s="27"/>
      <c r="REP34" s="27"/>
      <c r="REQ34" s="27"/>
      <c r="RER34" s="27"/>
      <c r="RES34" s="27"/>
      <c r="RET34" s="27"/>
      <c r="REU34" s="27"/>
      <c r="REV34" s="27"/>
      <c r="REW34" s="27"/>
      <c r="REX34" s="27"/>
      <c r="REY34" s="27"/>
      <c r="REZ34" s="27"/>
      <c r="RFA34" s="27"/>
      <c r="RFB34" s="27"/>
      <c r="RFC34" s="27"/>
      <c r="RFD34" s="27"/>
      <c r="RFE34" s="27"/>
      <c r="RFF34" s="27"/>
      <c r="RFG34" s="27"/>
      <c r="RFH34" s="27"/>
      <c r="RFI34" s="27"/>
      <c r="RFJ34" s="27"/>
      <c r="RFK34" s="27"/>
      <c r="RFL34" s="27"/>
      <c r="RFM34" s="27"/>
      <c r="RFN34" s="27"/>
      <c r="RFO34" s="27"/>
      <c r="RFP34" s="27"/>
      <c r="RFQ34" s="27"/>
      <c r="RFR34" s="27"/>
      <c r="RFS34" s="27"/>
      <c r="RFT34" s="27"/>
      <c r="RFU34" s="27"/>
      <c r="RFV34" s="27"/>
      <c r="RFW34" s="27"/>
      <c r="RFX34" s="27"/>
      <c r="RFY34" s="27"/>
      <c r="RFZ34" s="27"/>
      <c r="RGA34" s="27"/>
      <c r="RGB34" s="27"/>
      <c r="RGC34" s="27"/>
      <c r="RGD34" s="27"/>
      <c r="RGE34" s="27"/>
      <c r="RGF34" s="27"/>
      <c r="RGG34" s="27"/>
      <c r="RGH34" s="27"/>
      <c r="RGI34" s="27"/>
      <c r="RGJ34" s="27"/>
      <c r="RGK34" s="27"/>
      <c r="RGL34" s="27"/>
      <c r="RGM34" s="27"/>
      <c r="RGN34" s="27"/>
      <c r="RGO34" s="27"/>
      <c r="RGP34" s="27"/>
      <c r="RGQ34" s="27"/>
      <c r="RGR34" s="27"/>
      <c r="RGS34" s="27"/>
      <c r="RGT34" s="27"/>
      <c r="RGU34" s="27"/>
      <c r="RGV34" s="27"/>
      <c r="RGW34" s="27"/>
      <c r="RGX34" s="27"/>
      <c r="RGY34" s="27"/>
      <c r="RGZ34" s="27"/>
      <c r="RHA34" s="27"/>
      <c r="RHB34" s="27"/>
      <c r="RHC34" s="27"/>
      <c r="RHD34" s="27"/>
      <c r="RHE34" s="27"/>
      <c r="RHF34" s="27"/>
      <c r="RHG34" s="27"/>
      <c r="RHH34" s="27"/>
      <c r="RHI34" s="27"/>
      <c r="RHJ34" s="27"/>
      <c r="RHK34" s="27"/>
      <c r="RHL34" s="27"/>
      <c r="RHM34" s="27"/>
      <c r="RHN34" s="27"/>
      <c r="RHO34" s="27"/>
      <c r="RHP34" s="27"/>
      <c r="RHQ34" s="27"/>
      <c r="RHR34" s="27"/>
      <c r="RHS34" s="27"/>
      <c r="RHT34" s="27"/>
      <c r="RHU34" s="27"/>
      <c r="RHV34" s="27"/>
      <c r="RHW34" s="27"/>
      <c r="RHX34" s="27"/>
      <c r="RHY34" s="27"/>
      <c r="RHZ34" s="27"/>
      <c r="RIA34" s="27"/>
      <c r="RIB34" s="27"/>
      <c r="RIC34" s="27"/>
      <c r="RID34" s="27"/>
      <c r="RIE34" s="27"/>
      <c r="RIF34" s="27"/>
      <c r="RIG34" s="27"/>
      <c r="RIH34" s="27"/>
      <c r="RII34" s="27"/>
      <c r="RIJ34" s="27"/>
      <c r="RIK34" s="27"/>
      <c r="RIL34" s="27"/>
      <c r="RIM34" s="27"/>
      <c r="RIN34" s="27"/>
      <c r="RIO34" s="27"/>
      <c r="RIP34" s="27"/>
      <c r="RIQ34" s="27"/>
      <c r="RIR34" s="27"/>
      <c r="RIS34" s="27"/>
      <c r="RIT34" s="27"/>
      <c r="RIU34" s="27"/>
      <c r="RIV34" s="27"/>
      <c r="RIW34" s="27"/>
      <c r="RIX34" s="27"/>
      <c r="RIY34" s="27"/>
      <c r="RIZ34" s="27"/>
      <c r="RJA34" s="27"/>
      <c r="RJB34" s="27"/>
      <c r="RJC34" s="27"/>
      <c r="RJD34" s="27"/>
      <c r="RJE34" s="27"/>
      <c r="RJF34" s="27"/>
      <c r="RJG34" s="27"/>
      <c r="RJH34" s="27"/>
      <c r="RJI34" s="27"/>
      <c r="RJJ34" s="27"/>
      <c r="RJK34" s="27"/>
      <c r="RJL34" s="27"/>
      <c r="RJM34" s="27"/>
      <c r="RJN34" s="27"/>
      <c r="RJO34" s="27"/>
      <c r="RJP34" s="27"/>
      <c r="RJQ34" s="27"/>
      <c r="RJR34" s="27"/>
      <c r="RJS34" s="27"/>
      <c r="RJT34" s="27"/>
      <c r="RJU34" s="27"/>
      <c r="RJV34" s="27"/>
      <c r="RJW34" s="27"/>
      <c r="RJX34" s="27"/>
      <c r="RJY34" s="27"/>
      <c r="RJZ34" s="27"/>
      <c r="RKA34" s="27"/>
      <c r="RKB34" s="27"/>
      <c r="RKC34" s="27"/>
      <c r="RKD34" s="27"/>
      <c r="RKE34" s="27"/>
      <c r="RKF34" s="27"/>
      <c r="RKG34" s="27"/>
      <c r="RKH34" s="27"/>
      <c r="RKI34" s="27"/>
      <c r="RKJ34" s="27"/>
      <c r="RKK34" s="27"/>
      <c r="RKL34" s="27"/>
      <c r="RKM34" s="27"/>
      <c r="RKN34" s="27"/>
      <c r="RKO34" s="27"/>
      <c r="RKP34" s="27"/>
      <c r="RKQ34" s="27"/>
      <c r="RKR34" s="27"/>
      <c r="RKS34" s="27"/>
      <c r="RKT34" s="27"/>
      <c r="RKU34" s="27"/>
      <c r="RKV34" s="27"/>
      <c r="RKW34" s="27"/>
      <c r="RKX34" s="27"/>
      <c r="RKY34" s="27"/>
      <c r="RKZ34" s="27"/>
      <c r="RLA34" s="27"/>
      <c r="RLB34" s="27"/>
      <c r="RLC34" s="27"/>
      <c r="RLD34" s="27"/>
      <c r="RLE34" s="27"/>
      <c r="RLF34" s="27"/>
      <c r="RLG34" s="27"/>
      <c r="RLH34" s="27"/>
      <c r="RLI34" s="27"/>
      <c r="RLJ34" s="27"/>
      <c r="RLK34" s="27"/>
      <c r="RLL34" s="27"/>
      <c r="RLM34" s="27"/>
      <c r="RLN34" s="27"/>
      <c r="RLO34" s="27"/>
      <c r="RLP34" s="27"/>
      <c r="RLQ34" s="27"/>
      <c r="RLR34" s="27"/>
      <c r="RLS34" s="27"/>
      <c r="RLT34" s="27"/>
      <c r="RLU34" s="27"/>
      <c r="RLV34" s="27"/>
      <c r="RLW34" s="27"/>
      <c r="RLX34" s="27"/>
      <c r="RLY34" s="27"/>
      <c r="RLZ34" s="27"/>
      <c r="RMA34" s="27"/>
      <c r="RMB34" s="27"/>
      <c r="RMC34" s="27"/>
      <c r="RMD34" s="27"/>
      <c r="RME34" s="27"/>
      <c r="RMF34" s="27"/>
      <c r="RMG34" s="27"/>
      <c r="RMH34" s="27"/>
      <c r="RMI34" s="27"/>
      <c r="RMJ34" s="27"/>
      <c r="RMK34" s="27"/>
      <c r="RML34" s="27"/>
      <c r="RMM34" s="27"/>
      <c r="RMN34" s="27"/>
      <c r="RMO34" s="27"/>
      <c r="RMP34" s="27"/>
      <c r="RMQ34" s="27"/>
      <c r="RMR34" s="27"/>
      <c r="RMS34" s="27"/>
      <c r="RMT34" s="27"/>
      <c r="RMU34" s="27"/>
      <c r="RMV34" s="27"/>
      <c r="RMW34" s="27"/>
      <c r="RMX34" s="27"/>
      <c r="RMY34" s="27"/>
      <c r="RMZ34" s="27"/>
      <c r="RNA34" s="27"/>
      <c r="RNB34" s="27"/>
      <c r="RNC34" s="27"/>
      <c r="RND34" s="27"/>
      <c r="RNE34" s="27"/>
      <c r="RNF34" s="27"/>
      <c r="RNG34" s="27"/>
      <c r="RNH34" s="27"/>
      <c r="RNI34" s="27"/>
      <c r="RNJ34" s="27"/>
      <c r="RNK34" s="27"/>
      <c r="RNL34" s="27"/>
      <c r="RNM34" s="27"/>
      <c r="RNN34" s="27"/>
      <c r="RNO34" s="27"/>
      <c r="RNP34" s="27"/>
      <c r="RNQ34" s="27"/>
      <c r="RNR34" s="27"/>
      <c r="RNS34" s="27"/>
      <c r="RNT34" s="27"/>
      <c r="RNU34" s="27"/>
      <c r="RNV34" s="27"/>
      <c r="RNW34" s="27"/>
      <c r="RNX34" s="27"/>
      <c r="RNY34" s="27"/>
      <c r="RNZ34" s="27"/>
      <c r="ROA34" s="27"/>
      <c r="ROB34" s="27"/>
      <c r="ROC34" s="27"/>
      <c r="ROD34" s="27"/>
      <c r="ROE34" s="27"/>
      <c r="ROF34" s="27"/>
      <c r="ROG34" s="27"/>
      <c r="ROH34" s="27"/>
      <c r="ROI34" s="27"/>
      <c r="ROJ34" s="27"/>
      <c r="ROK34" s="27"/>
      <c r="ROL34" s="27"/>
      <c r="ROM34" s="27"/>
      <c r="RON34" s="27"/>
      <c r="ROO34" s="27"/>
      <c r="ROP34" s="27"/>
      <c r="ROQ34" s="27"/>
      <c r="ROR34" s="27"/>
      <c r="ROS34" s="27"/>
      <c r="ROT34" s="27"/>
      <c r="ROU34" s="27"/>
      <c r="ROV34" s="27"/>
      <c r="ROW34" s="27"/>
      <c r="ROX34" s="27"/>
      <c r="ROY34" s="27"/>
      <c r="ROZ34" s="27"/>
      <c r="RPA34" s="27"/>
      <c r="RPB34" s="27"/>
      <c r="RPC34" s="27"/>
      <c r="RPD34" s="27"/>
      <c r="RPE34" s="27"/>
      <c r="RPF34" s="27"/>
      <c r="RPG34" s="27"/>
      <c r="RPH34" s="27"/>
      <c r="RPI34" s="27"/>
      <c r="RPJ34" s="27"/>
      <c r="RPK34" s="27"/>
      <c r="RPL34" s="27"/>
      <c r="RPM34" s="27"/>
      <c r="RPN34" s="27"/>
      <c r="RPO34" s="27"/>
      <c r="RPP34" s="27"/>
      <c r="RPQ34" s="27"/>
      <c r="RPR34" s="27"/>
      <c r="RPS34" s="27"/>
      <c r="RPT34" s="27"/>
      <c r="RPU34" s="27"/>
      <c r="RPV34" s="27"/>
      <c r="RPW34" s="27"/>
      <c r="RPX34" s="27"/>
      <c r="RPY34" s="27"/>
      <c r="RPZ34" s="27"/>
      <c r="RQA34" s="27"/>
      <c r="RQB34" s="27"/>
      <c r="RQC34" s="27"/>
      <c r="RQD34" s="27"/>
      <c r="RQE34" s="27"/>
      <c r="RQF34" s="27"/>
      <c r="RQG34" s="27"/>
      <c r="RQH34" s="27"/>
      <c r="RQI34" s="27"/>
      <c r="RQJ34" s="27"/>
      <c r="RQK34" s="27"/>
      <c r="RQL34" s="27"/>
      <c r="RQM34" s="27"/>
      <c r="RQN34" s="27"/>
      <c r="RQO34" s="27"/>
      <c r="RQP34" s="27"/>
      <c r="RQQ34" s="27"/>
      <c r="RQR34" s="27"/>
      <c r="RQS34" s="27"/>
      <c r="RQT34" s="27"/>
      <c r="RQU34" s="27"/>
      <c r="RQV34" s="27"/>
      <c r="RQW34" s="27"/>
      <c r="RQX34" s="27"/>
      <c r="RQY34" s="27"/>
      <c r="RQZ34" s="27"/>
      <c r="RRA34" s="27"/>
      <c r="RRB34" s="27"/>
      <c r="RRC34" s="27"/>
      <c r="RRD34" s="27"/>
      <c r="RRE34" s="27"/>
      <c r="RRF34" s="27"/>
      <c r="RRG34" s="27"/>
      <c r="RRH34" s="27"/>
      <c r="RRI34" s="27"/>
      <c r="RRJ34" s="27"/>
      <c r="RRK34" s="27"/>
      <c r="RRL34" s="27"/>
      <c r="RRM34" s="27"/>
      <c r="RRN34" s="27"/>
      <c r="RRO34" s="27"/>
      <c r="RRP34" s="27"/>
      <c r="RRQ34" s="27"/>
      <c r="RRR34" s="27"/>
      <c r="RRS34" s="27"/>
      <c r="RRT34" s="27"/>
      <c r="RRU34" s="27"/>
      <c r="RRV34" s="27"/>
      <c r="RRW34" s="27"/>
      <c r="RRX34" s="27"/>
      <c r="RRY34" s="27"/>
      <c r="RRZ34" s="27"/>
      <c r="RSA34" s="27"/>
      <c r="RSB34" s="27"/>
      <c r="RSC34" s="27"/>
      <c r="RSD34" s="27"/>
      <c r="RSE34" s="27"/>
      <c r="RSF34" s="27"/>
      <c r="RSG34" s="27"/>
      <c r="RSH34" s="27"/>
      <c r="RSI34" s="27"/>
      <c r="RSJ34" s="27"/>
      <c r="RSK34" s="27"/>
      <c r="RSL34" s="27"/>
      <c r="RSM34" s="27"/>
      <c r="RSN34" s="27"/>
      <c r="RSO34" s="27"/>
      <c r="RSP34" s="27"/>
      <c r="RSQ34" s="27"/>
      <c r="RSR34" s="27"/>
      <c r="RSS34" s="27"/>
      <c r="RST34" s="27"/>
      <c r="RSU34" s="27"/>
      <c r="RSV34" s="27"/>
      <c r="RSW34" s="27"/>
      <c r="RSX34" s="27"/>
      <c r="RSY34" s="27"/>
      <c r="RSZ34" s="27"/>
      <c r="RTA34" s="27"/>
      <c r="RTB34" s="27"/>
      <c r="RTC34" s="27"/>
      <c r="RTD34" s="27"/>
      <c r="RTE34" s="27"/>
      <c r="RTF34" s="27"/>
      <c r="RTG34" s="27"/>
      <c r="RTH34" s="27"/>
      <c r="RTI34" s="27"/>
      <c r="RTJ34" s="27"/>
      <c r="RTK34" s="27"/>
      <c r="RTL34" s="27"/>
      <c r="RTM34" s="27"/>
      <c r="RTN34" s="27"/>
      <c r="RTO34" s="27"/>
      <c r="RTP34" s="27"/>
      <c r="RTQ34" s="27"/>
      <c r="RTR34" s="27"/>
      <c r="RTS34" s="27"/>
      <c r="RTT34" s="27"/>
      <c r="RTU34" s="27"/>
      <c r="RTV34" s="27"/>
      <c r="RTW34" s="27"/>
      <c r="RTX34" s="27"/>
      <c r="RTY34" s="27"/>
      <c r="RTZ34" s="27"/>
      <c r="RUA34" s="27"/>
      <c r="RUB34" s="27"/>
      <c r="RUC34" s="27"/>
      <c r="RUD34" s="27"/>
      <c r="RUE34" s="27"/>
      <c r="RUF34" s="27"/>
      <c r="RUG34" s="27"/>
      <c r="RUH34" s="27"/>
      <c r="RUI34" s="27"/>
      <c r="RUJ34" s="27"/>
      <c r="RUK34" s="27"/>
      <c r="RUL34" s="27"/>
      <c r="RUM34" s="27"/>
      <c r="RUN34" s="27"/>
      <c r="RUO34" s="27"/>
      <c r="RUP34" s="27"/>
      <c r="RUQ34" s="27"/>
      <c r="RUR34" s="27"/>
      <c r="RUS34" s="27"/>
      <c r="RUT34" s="27"/>
      <c r="RUU34" s="27"/>
      <c r="RUV34" s="27"/>
      <c r="RUW34" s="27"/>
      <c r="RUX34" s="27"/>
      <c r="RUY34" s="27"/>
      <c r="RUZ34" s="27"/>
      <c r="RVA34" s="27"/>
      <c r="RVB34" s="27"/>
      <c r="RVC34" s="27"/>
      <c r="RVD34" s="27"/>
      <c r="RVE34" s="27"/>
      <c r="RVF34" s="27"/>
      <c r="RVG34" s="27"/>
      <c r="RVH34" s="27"/>
      <c r="RVI34" s="27"/>
      <c r="RVJ34" s="27"/>
      <c r="RVK34" s="27"/>
      <c r="RVL34" s="27"/>
      <c r="RVM34" s="27"/>
      <c r="RVN34" s="27"/>
      <c r="RVO34" s="27"/>
      <c r="RVP34" s="27"/>
      <c r="RVQ34" s="27"/>
      <c r="RVR34" s="27"/>
      <c r="RVS34" s="27"/>
      <c r="RVT34" s="27"/>
      <c r="RVU34" s="27"/>
      <c r="RVV34" s="27"/>
      <c r="RVW34" s="27"/>
      <c r="RVX34" s="27"/>
      <c r="RVY34" s="27"/>
      <c r="RVZ34" s="27"/>
      <c r="RWA34" s="27"/>
      <c r="RWB34" s="27"/>
      <c r="RWC34" s="27"/>
      <c r="RWD34" s="27"/>
      <c r="RWE34" s="27"/>
      <c r="RWF34" s="27"/>
      <c r="RWG34" s="27"/>
      <c r="RWH34" s="27"/>
      <c r="RWI34" s="27"/>
      <c r="RWJ34" s="27"/>
      <c r="RWK34" s="27"/>
      <c r="RWL34" s="27"/>
      <c r="RWM34" s="27"/>
      <c r="RWN34" s="27"/>
      <c r="RWO34" s="27"/>
      <c r="RWP34" s="27"/>
      <c r="RWQ34" s="27"/>
      <c r="RWR34" s="27"/>
      <c r="RWS34" s="27"/>
      <c r="RWT34" s="27"/>
      <c r="RWU34" s="27"/>
      <c r="RWV34" s="27"/>
      <c r="RWW34" s="27"/>
      <c r="RWX34" s="27"/>
      <c r="RWY34" s="27"/>
      <c r="RWZ34" s="27"/>
      <c r="RXA34" s="27"/>
      <c r="RXB34" s="27"/>
      <c r="RXC34" s="27"/>
      <c r="RXD34" s="27"/>
      <c r="RXE34" s="27"/>
      <c r="RXF34" s="27"/>
      <c r="RXG34" s="27"/>
      <c r="RXH34" s="27"/>
      <c r="RXI34" s="27"/>
      <c r="RXJ34" s="27"/>
      <c r="RXK34" s="27"/>
      <c r="RXL34" s="27"/>
      <c r="RXM34" s="27"/>
      <c r="RXN34" s="27"/>
      <c r="RXO34" s="27"/>
      <c r="RXP34" s="27"/>
      <c r="RXQ34" s="27"/>
      <c r="RXR34" s="27"/>
      <c r="RXS34" s="27"/>
      <c r="RXT34" s="27"/>
      <c r="RXU34" s="27"/>
      <c r="RXV34" s="27"/>
      <c r="RXW34" s="27"/>
      <c r="RXX34" s="27"/>
      <c r="RXY34" s="27"/>
      <c r="RXZ34" s="27"/>
      <c r="RYA34" s="27"/>
      <c r="RYB34" s="27"/>
      <c r="RYC34" s="27"/>
      <c r="RYD34" s="27"/>
      <c r="RYE34" s="27"/>
      <c r="RYF34" s="27"/>
      <c r="RYG34" s="27"/>
      <c r="RYH34" s="27"/>
      <c r="RYI34" s="27"/>
      <c r="RYJ34" s="27"/>
      <c r="RYK34" s="27"/>
      <c r="RYL34" s="27"/>
      <c r="RYM34" s="27"/>
      <c r="RYN34" s="27"/>
      <c r="RYO34" s="27"/>
      <c r="RYP34" s="27"/>
      <c r="RYQ34" s="27"/>
      <c r="RYR34" s="27"/>
      <c r="RYS34" s="27"/>
      <c r="RYT34" s="27"/>
      <c r="RYU34" s="27"/>
      <c r="RYV34" s="27"/>
      <c r="RYW34" s="27"/>
      <c r="RYX34" s="27"/>
      <c r="RYY34" s="27"/>
      <c r="RYZ34" s="27"/>
      <c r="RZA34" s="27"/>
      <c r="RZB34" s="27"/>
      <c r="RZC34" s="27"/>
      <c r="RZD34" s="27"/>
      <c r="RZE34" s="27"/>
      <c r="RZF34" s="27"/>
      <c r="RZG34" s="27"/>
      <c r="RZH34" s="27"/>
      <c r="RZI34" s="27"/>
      <c r="RZJ34" s="27"/>
      <c r="RZK34" s="27"/>
      <c r="RZL34" s="27"/>
      <c r="RZM34" s="27"/>
      <c r="RZN34" s="27"/>
      <c r="RZO34" s="27"/>
      <c r="RZP34" s="27"/>
      <c r="RZQ34" s="27"/>
      <c r="RZR34" s="27"/>
      <c r="RZS34" s="27"/>
      <c r="RZT34" s="27"/>
      <c r="RZU34" s="27"/>
      <c r="RZV34" s="27"/>
      <c r="RZW34" s="27"/>
      <c r="RZX34" s="27"/>
      <c r="RZY34" s="27"/>
      <c r="RZZ34" s="27"/>
      <c r="SAA34" s="27"/>
      <c r="SAB34" s="27"/>
      <c r="SAC34" s="27"/>
      <c r="SAD34" s="27"/>
      <c r="SAE34" s="27"/>
      <c r="SAF34" s="27"/>
      <c r="SAG34" s="27"/>
      <c r="SAH34" s="27"/>
      <c r="SAI34" s="27"/>
      <c r="SAJ34" s="27"/>
      <c r="SAK34" s="27"/>
      <c r="SAL34" s="27"/>
      <c r="SAM34" s="27"/>
      <c r="SAN34" s="27"/>
      <c r="SAO34" s="27"/>
      <c r="SAP34" s="27"/>
      <c r="SAQ34" s="27"/>
      <c r="SAR34" s="27"/>
      <c r="SAS34" s="27"/>
      <c r="SAT34" s="27"/>
      <c r="SAU34" s="27"/>
      <c r="SAV34" s="27"/>
      <c r="SAW34" s="27"/>
      <c r="SAX34" s="27"/>
      <c r="SAY34" s="27"/>
      <c r="SAZ34" s="27"/>
      <c r="SBA34" s="27"/>
      <c r="SBB34" s="27"/>
      <c r="SBC34" s="27"/>
      <c r="SBD34" s="27"/>
      <c r="SBE34" s="27"/>
      <c r="SBF34" s="27"/>
      <c r="SBG34" s="27"/>
      <c r="SBH34" s="27"/>
      <c r="SBI34" s="27"/>
      <c r="SBJ34" s="27"/>
      <c r="SBK34" s="27"/>
      <c r="SBL34" s="27"/>
      <c r="SBM34" s="27"/>
      <c r="SBN34" s="27"/>
      <c r="SBO34" s="27"/>
      <c r="SBP34" s="27"/>
      <c r="SBQ34" s="27"/>
      <c r="SBR34" s="27"/>
      <c r="SBS34" s="27"/>
      <c r="SBT34" s="27"/>
      <c r="SBU34" s="27"/>
      <c r="SBV34" s="27"/>
      <c r="SBW34" s="27"/>
      <c r="SBX34" s="27"/>
      <c r="SBY34" s="27"/>
      <c r="SBZ34" s="27"/>
      <c r="SCA34" s="27"/>
      <c r="SCB34" s="27"/>
      <c r="SCC34" s="27"/>
      <c r="SCD34" s="27"/>
      <c r="SCE34" s="27"/>
      <c r="SCF34" s="27"/>
      <c r="SCG34" s="27"/>
      <c r="SCH34" s="27"/>
      <c r="SCI34" s="27"/>
      <c r="SCJ34" s="27"/>
      <c r="SCK34" s="27"/>
      <c r="SCL34" s="27"/>
      <c r="SCM34" s="27"/>
      <c r="SCN34" s="27"/>
      <c r="SCO34" s="27"/>
      <c r="SCP34" s="27"/>
      <c r="SCQ34" s="27"/>
      <c r="SCR34" s="27"/>
      <c r="SCS34" s="27"/>
      <c r="SCT34" s="27"/>
      <c r="SCU34" s="27"/>
      <c r="SCV34" s="27"/>
      <c r="SCW34" s="27"/>
      <c r="SCX34" s="27"/>
      <c r="SCY34" s="27"/>
      <c r="SCZ34" s="27"/>
      <c r="SDA34" s="27"/>
      <c r="SDB34" s="27"/>
      <c r="SDC34" s="27"/>
      <c r="SDD34" s="27"/>
      <c r="SDE34" s="27"/>
      <c r="SDF34" s="27"/>
      <c r="SDG34" s="27"/>
      <c r="SDH34" s="27"/>
      <c r="SDI34" s="27"/>
      <c r="SDJ34" s="27"/>
      <c r="SDK34" s="27"/>
      <c r="SDL34" s="27"/>
      <c r="SDM34" s="27"/>
      <c r="SDN34" s="27"/>
      <c r="SDO34" s="27"/>
      <c r="SDP34" s="27"/>
      <c r="SDQ34" s="27"/>
      <c r="SDR34" s="27"/>
      <c r="SDS34" s="27"/>
      <c r="SDT34" s="27"/>
      <c r="SDU34" s="27"/>
      <c r="SDV34" s="27"/>
      <c r="SDW34" s="27"/>
      <c r="SDX34" s="27"/>
      <c r="SDY34" s="27"/>
      <c r="SDZ34" s="27"/>
      <c r="SEA34" s="27"/>
      <c r="SEB34" s="27"/>
      <c r="SEC34" s="27"/>
      <c r="SED34" s="27"/>
      <c r="SEE34" s="27"/>
      <c r="SEF34" s="27"/>
      <c r="SEG34" s="27"/>
      <c r="SEH34" s="27"/>
      <c r="SEI34" s="27"/>
      <c r="SEJ34" s="27"/>
      <c r="SEK34" s="27"/>
      <c r="SEL34" s="27"/>
      <c r="SEM34" s="27"/>
      <c r="SEN34" s="27"/>
      <c r="SEO34" s="27"/>
      <c r="SEP34" s="27"/>
      <c r="SEQ34" s="27"/>
      <c r="SER34" s="27"/>
      <c r="SES34" s="27"/>
      <c r="SET34" s="27"/>
      <c r="SEU34" s="27"/>
      <c r="SEV34" s="27"/>
      <c r="SEW34" s="27"/>
      <c r="SEX34" s="27"/>
      <c r="SEY34" s="27"/>
      <c r="SEZ34" s="27"/>
      <c r="SFA34" s="27"/>
      <c r="SFB34" s="27"/>
      <c r="SFC34" s="27"/>
      <c r="SFD34" s="27"/>
      <c r="SFE34" s="27"/>
      <c r="SFF34" s="27"/>
      <c r="SFG34" s="27"/>
      <c r="SFH34" s="27"/>
      <c r="SFI34" s="27"/>
      <c r="SFJ34" s="27"/>
      <c r="SFK34" s="27"/>
      <c r="SFL34" s="27"/>
      <c r="SFM34" s="27"/>
      <c r="SFN34" s="27"/>
      <c r="SFO34" s="27"/>
      <c r="SFP34" s="27"/>
      <c r="SFQ34" s="27"/>
      <c r="SFR34" s="27"/>
      <c r="SFS34" s="27"/>
      <c r="SFT34" s="27"/>
      <c r="SFU34" s="27"/>
      <c r="SFV34" s="27"/>
      <c r="SFW34" s="27"/>
      <c r="SFX34" s="27"/>
      <c r="SFY34" s="27"/>
      <c r="SFZ34" s="27"/>
      <c r="SGA34" s="27"/>
      <c r="SGB34" s="27"/>
      <c r="SGC34" s="27"/>
      <c r="SGD34" s="27"/>
      <c r="SGE34" s="27"/>
      <c r="SGF34" s="27"/>
      <c r="SGG34" s="27"/>
      <c r="SGH34" s="27"/>
      <c r="SGI34" s="27"/>
      <c r="SGJ34" s="27"/>
      <c r="SGK34" s="27"/>
      <c r="SGL34" s="27"/>
      <c r="SGM34" s="27"/>
      <c r="SGN34" s="27"/>
      <c r="SGO34" s="27"/>
      <c r="SGP34" s="27"/>
      <c r="SGQ34" s="27"/>
      <c r="SGR34" s="27"/>
      <c r="SGS34" s="27"/>
      <c r="SGT34" s="27"/>
      <c r="SGU34" s="27"/>
      <c r="SGV34" s="27"/>
      <c r="SGW34" s="27"/>
      <c r="SGX34" s="27"/>
      <c r="SGY34" s="27"/>
      <c r="SGZ34" s="27"/>
      <c r="SHA34" s="27"/>
      <c r="SHB34" s="27"/>
      <c r="SHC34" s="27"/>
      <c r="SHD34" s="27"/>
      <c r="SHE34" s="27"/>
      <c r="SHF34" s="27"/>
      <c r="SHG34" s="27"/>
      <c r="SHH34" s="27"/>
      <c r="SHI34" s="27"/>
      <c r="SHJ34" s="27"/>
      <c r="SHK34" s="27"/>
      <c r="SHL34" s="27"/>
      <c r="SHM34" s="27"/>
      <c r="SHN34" s="27"/>
      <c r="SHO34" s="27"/>
      <c r="SHP34" s="27"/>
      <c r="SHQ34" s="27"/>
      <c r="SHR34" s="27"/>
      <c r="SHS34" s="27"/>
      <c r="SHT34" s="27"/>
      <c r="SHU34" s="27"/>
      <c r="SHV34" s="27"/>
      <c r="SHW34" s="27"/>
      <c r="SHX34" s="27"/>
      <c r="SHY34" s="27"/>
      <c r="SHZ34" s="27"/>
      <c r="SIA34" s="27"/>
      <c r="SIB34" s="27"/>
      <c r="SIC34" s="27"/>
      <c r="SID34" s="27"/>
      <c r="SIE34" s="27"/>
      <c r="SIF34" s="27"/>
      <c r="SIG34" s="27"/>
      <c r="SIH34" s="27"/>
      <c r="SII34" s="27"/>
      <c r="SIJ34" s="27"/>
      <c r="SIK34" s="27"/>
      <c r="SIL34" s="27"/>
      <c r="SIM34" s="27"/>
      <c r="SIN34" s="27"/>
      <c r="SIO34" s="27"/>
      <c r="SIP34" s="27"/>
      <c r="SIQ34" s="27"/>
      <c r="SIR34" s="27"/>
      <c r="SIS34" s="27"/>
      <c r="SIT34" s="27"/>
      <c r="SIU34" s="27"/>
      <c r="SIV34" s="27"/>
      <c r="SIW34" s="27"/>
      <c r="SIX34" s="27"/>
      <c r="SIY34" s="27"/>
      <c r="SIZ34" s="27"/>
      <c r="SJA34" s="27"/>
      <c r="SJB34" s="27"/>
      <c r="SJC34" s="27"/>
      <c r="SJD34" s="27"/>
      <c r="SJE34" s="27"/>
      <c r="SJF34" s="27"/>
      <c r="SJG34" s="27"/>
      <c r="SJH34" s="27"/>
      <c r="SJI34" s="27"/>
      <c r="SJJ34" s="27"/>
      <c r="SJK34" s="27"/>
      <c r="SJL34" s="27"/>
      <c r="SJM34" s="27"/>
      <c r="SJN34" s="27"/>
      <c r="SJO34" s="27"/>
      <c r="SJP34" s="27"/>
      <c r="SJQ34" s="27"/>
      <c r="SJR34" s="27"/>
      <c r="SJS34" s="27"/>
      <c r="SJT34" s="27"/>
      <c r="SJU34" s="27"/>
      <c r="SJV34" s="27"/>
      <c r="SJW34" s="27"/>
      <c r="SJX34" s="27"/>
      <c r="SJY34" s="27"/>
      <c r="SJZ34" s="27"/>
      <c r="SKA34" s="27"/>
      <c r="SKB34" s="27"/>
      <c r="SKC34" s="27"/>
      <c r="SKD34" s="27"/>
      <c r="SKE34" s="27"/>
      <c r="SKF34" s="27"/>
      <c r="SKG34" s="27"/>
      <c r="SKH34" s="27"/>
      <c r="SKI34" s="27"/>
      <c r="SKJ34" s="27"/>
      <c r="SKK34" s="27"/>
      <c r="SKL34" s="27"/>
      <c r="SKM34" s="27"/>
      <c r="SKN34" s="27"/>
      <c r="SKO34" s="27"/>
      <c r="SKP34" s="27"/>
      <c r="SKQ34" s="27"/>
      <c r="SKR34" s="27"/>
      <c r="SKS34" s="27"/>
      <c r="SKT34" s="27"/>
      <c r="SKU34" s="27"/>
      <c r="SKV34" s="27"/>
      <c r="SKW34" s="27"/>
      <c r="SKX34" s="27"/>
      <c r="SKY34" s="27"/>
      <c r="SKZ34" s="27"/>
      <c r="SLA34" s="27"/>
      <c r="SLB34" s="27"/>
      <c r="SLC34" s="27"/>
      <c r="SLD34" s="27"/>
      <c r="SLE34" s="27"/>
      <c r="SLF34" s="27"/>
      <c r="SLG34" s="27"/>
      <c r="SLH34" s="27"/>
      <c r="SLI34" s="27"/>
      <c r="SLJ34" s="27"/>
      <c r="SLK34" s="27"/>
      <c r="SLL34" s="27"/>
      <c r="SLM34" s="27"/>
      <c r="SLN34" s="27"/>
      <c r="SLO34" s="27"/>
      <c r="SLP34" s="27"/>
      <c r="SLQ34" s="27"/>
      <c r="SLR34" s="27"/>
      <c r="SLS34" s="27"/>
      <c r="SLT34" s="27"/>
      <c r="SLU34" s="27"/>
      <c r="SLV34" s="27"/>
      <c r="SLW34" s="27"/>
      <c r="SLX34" s="27"/>
      <c r="SLY34" s="27"/>
      <c r="SLZ34" s="27"/>
      <c r="SMA34" s="27"/>
      <c r="SMB34" s="27"/>
      <c r="SMC34" s="27"/>
      <c r="SMD34" s="27"/>
      <c r="SME34" s="27"/>
      <c r="SMF34" s="27"/>
      <c r="SMG34" s="27"/>
      <c r="SMH34" s="27"/>
      <c r="SMI34" s="27"/>
      <c r="SMJ34" s="27"/>
      <c r="SMK34" s="27"/>
      <c r="SML34" s="27"/>
      <c r="SMM34" s="27"/>
      <c r="SMN34" s="27"/>
      <c r="SMO34" s="27"/>
      <c r="SMP34" s="27"/>
      <c r="SMQ34" s="27"/>
      <c r="SMR34" s="27"/>
      <c r="SMS34" s="27"/>
      <c r="SMT34" s="27"/>
      <c r="SMU34" s="27"/>
      <c r="SMV34" s="27"/>
      <c r="SMW34" s="27"/>
      <c r="SMX34" s="27"/>
      <c r="SMY34" s="27"/>
      <c r="SMZ34" s="27"/>
      <c r="SNA34" s="27"/>
      <c r="SNB34" s="27"/>
      <c r="SNC34" s="27"/>
      <c r="SND34" s="27"/>
      <c r="SNE34" s="27"/>
      <c r="SNF34" s="27"/>
      <c r="SNG34" s="27"/>
      <c r="SNH34" s="27"/>
      <c r="SNI34" s="27"/>
      <c r="SNJ34" s="27"/>
      <c r="SNK34" s="27"/>
      <c r="SNL34" s="27"/>
      <c r="SNM34" s="27"/>
      <c r="SNN34" s="27"/>
      <c r="SNO34" s="27"/>
      <c r="SNP34" s="27"/>
      <c r="SNQ34" s="27"/>
      <c r="SNR34" s="27"/>
      <c r="SNS34" s="27"/>
      <c r="SNT34" s="27"/>
      <c r="SNU34" s="27"/>
      <c r="SNV34" s="27"/>
      <c r="SNW34" s="27"/>
      <c r="SNX34" s="27"/>
      <c r="SNY34" s="27"/>
      <c r="SNZ34" s="27"/>
      <c r="SOA34" s="27"/>
      <c r="SOB34" s="27"/>
      <c r="SOC34" s="27"/>
      <c r="SOD34" s="27"/>
      <c r="SOE34" s="27"/>
      <c r="SOF34" s="27"/>
      <c r="SOG34" s="27"/>
      <c r="SOH34" s="27"/>
      <c r="SOI34" s="27"/>
      <c r="SOJ34" s="27"/>
      <c r="SOK34" s="27"/>
      <c r="SOL34" s="27"/>
      <c r="SOM34" s="27"/>
      <c r="SON34" s="27"/>
      <c r="SOO34" s="27"/>
      <c r="SOP34" s="27"/>
      <c r="SOQ34" s="27"/>
      <c r="SOR34" s="27"/>
      <c r="SOS34" s="27"/>
      <c r="SOT34" s="27"/>
      <c r="SOU34" s="27"/>
      <c r="SOV34" s="27"/>
      <c r="SOW34" s="27"/>
      <c r="SOX34" s="27"/>
      <c r="SOY34" s="27"/>
      <c r="SOZ34" s="27"/>
      <c r="SPA34" s="27"/>
      <c r="SPB34" s="27"/>
      <c r="SPC34" s="27"/>
      <c r="SPD34" s="27"/>
      <c r="SPE34" s="27"/>
      <c r="SPF34" s="27"/>
      <c r="SPG34" s="27"/>
      <c r="SPH34" s="27"/>
      <c r="SPI34" s="27"/>
      <c r="SPJ34" s="27"/>
      <c r="SPK34" s="27"/>
      <c r="SPL34" s="27"/>
      <c r="SPM34" s="27"/>
      <c r="SPN34" s="27"/>
      <c r="SPO34" s="27"/>
      <c r="SPP34" s="27"/>
      <c r="SPQ34" s="27"/>
      <c r="SPR34" s="27"/>
      <c r="SPS34" s="27"/>
      <c r="SPT34" s="27"/>
      <c r="SPU34" s="27"/>
      <c r="SPV34" s="27"/>
      <c r="SPW34" s="27"/>
      <c r="SPX34" s="27"/>
      <c r="SPY34" s="27"/>
      <c r="SPZ34" s="27"/>
      <c r="SQA34" s="27"/>
      <c r="SQB34" s="27"/>
      <c r="SQC34" s="27"/>
      <c r="SQD34" s="27"/>
      <c r="SQE34" s="27"/>
      <c r="SQF34" s="27"/>
      <c r="SQG34" s="27"/>
      <c r="SQH34" s="27"/>
      <c r="SQI34" s="27"/>
      <c r="SQJ34" s="27"/>
      <c r="SQK34" s="27"/>
      <c r="SQL34" s="27"/>
      <c r="SQM34" s="27"/>
      <c r="SQN34" s="27"/>
      <c r="SQO34" s="27"/>
      <c r="SQP34" s="27"/>
      <c r="SQQ34" s="27"/>
      <c r="SQR34" s="27"/>
      <c r="SQS34" s="27"/>
      <c r="SQT34" s="27"/>
      <c r="SQU34" s="27"/>
      <c r="SQV34" s="27"/>
      <c r="SQW34" s="27"/>
      <c r="SQX34" s="27"/>
      <c r="SQY34" s="27"/>
      <c r="SQZ34" s="27"/>
      <c r="SRA34" s="27"/>
      <c r="SRB34" s="27"/>
      <c r="SRC34" s="27"/>
      <c r="SRD34" s="27"/>
      <c r="SRE34" s="27"/>
      <c r="SRF34" s="27"/>
      <c r="SRG34" s="27"/>
      <c r="SRH34" s="27"/>
      <c r="SRI34" s="27"/>
      <c r="SRJ34" s="27"/>
      <c r="SRK34" s="27"/>
      <c r="SRL34" s="27"/>
      <c r="SRM34" s="27"/>
      <c r="SRN34" s="27"/>
      <c r="SRO34" s="27"/>
      <c r="SRP34" s="27"/>
      <c r="SRQ34" s="27"/>
      <c r="SRR34" s="27"/>
      <c r="SRS34" s="27"/>
      <c r="SRT34" s="27"/>
      <c r="SRU34" s="27"/>
      <c r="SRV34" s="27"/>
      <c r="SRW34" s="27"/>
      <c r="SRX34" s="27"/>
      <c r="SRY34" s="27"/>
      <c r="SRZ34" s="27"/>
      <c r="SSA34" s="27"/>
      <c r="SSB34" s="27"/>
      <c r="SSC34" s="27"/>
      <c r="SSD34" s="27"/>
      <c r="SSE34" s="27"/>
      <c r="SSF34" s="27"/>
      <c r="SSG34" s="27"/>
      <c r="SSH34" s="27"/>
      <c r="SSI34" s="27"/>
      <c r="SSJ34" s="27"/>
      <c r="SSK34" s="27"/>
      <c r="SSL34" s="27"/>
      <c r="SSM34" s="27"/>
      <c r="SSN34" s="27"/>
      <c r="SSO34" s="27"/>
      <c r="SSP34" s="27"/>
      <c r="SSQ34" s="27"/>
      <c r="SSR34" s="27"/>
      <c r="SSS34" s="27"/>
      <c r="SST34" s="27"/>
      <c r="SSU34" s="27"/>
      <c r="SSV34" s="27"/>
      <c r="SSW34" s="27"/>
      <c r="SSX34" s="27"/>
      <c r="SSY34" s="27"/>
      <c r="SSZ34" s="27"/>
      <c r="STA34" s="27"/>
      <c r="STB34" s="27"/>
      <c r="STC34" s="27"/>
      <c r="STD34" s="27"/>
      <c r="STE34" s="27"/>
      <c r="STF34" s="27"/>
      <c r="STG34" s="27"/>
      <c r="STH34" s="27"/>
      <c r="STI34" s="27"/>
      <c r="STJ34" s="27"/>
      <c r="STK34" s="27"/>
      <c r="STL34" s="27"/>
      <c r="STM34" s="27"/>
      <c r="STN34" s="27"/>
      <c r="STO34" s="27"/>
      <c r="STP34" s="27"/>
      <c r="STQ34" s="27"/>
      <c r="STR34" s="27"/>
      <c r="STS34" s="27"/>
      <c r="STT34" s="27"/>
      <c r="STU34" s="27"/>
      <c r="STV34" s="27"/>
      <c r="STW34" s="27"/>
      <c r="STX34" s="27"/>
      <c r="STY34" s="27"/>
      <c r="STZ34" s="27"/>
      <c r="SUA34" s="27"/>
      <c r="SUB34" s="27"/>
      <c r="SUC34" s="27"/>
      <c r="SUD34" s="27"/>
      <c r="SUE34" s="27"/>
      <c r="SUF34" s="27"/>
      <c r="SUG34" s="27"/>
      <c r="SUH34" s="27"/>
      <c r="SUI34" s="27"/>
      <c r="SUJ34" s="27"/>
      <c r="SUK34" s="27"/>
      <c r="SUL34" s="27"/>
      <c r="SUM34" s="27"/>
      <c r="SUN34" s="27"/>
      <c r="SUO34" s="27"/>
      <c r="SUP34" s="27"/>
      <c r="SUQ34" s="27"/>
      <c r="SUR34" s="27"/>
      <c r="SUS34" s="27"/>
      <c r="SUT34" s="27"/>
      <c r="SUU34" s="27"/>
      <c r="SUV34" s="27"/>
      <c r="SUW34" s="27"/>
      <c r="SUX34" s="27"/>
      <c r="SUY34" s="27"/>
      <c r="SUZ34" s="27"/>
      <c r="SVA34" s="27"/>
      <c r="SVB34" s="27"/>
      <c r="SVC34" s="27"/>
      <c r="SVD34" s="27"/>
      <c r="SVE34" s="27"/>
      <c r="SVF34" s="27"/>
      <c r="SVG34" s="27"/>
      <c r="SVH34" s="27"/>
      <c r="SVI34" s="27"/>
      <c r="SVJ34" s="27"/>
      <c r="SVK34" s="27"/>
      <c r="SVL34" s="27"/>
      <c r="SVM34" s="27"/>
      <c r="SVN34" s="27"/>
      <c r="SVO34" s="27"/>
      <c r="SVP34" s="27"/>
      <c r="SVQ34" s="27"/>
      <c r="SVR34" s="27"/>
      <c r="SVS34" s="27"/>
      <c r="SVT34" s="27"/>
      <c r="SVU34" s="27"/>
      <c r="SVV34" s="27"/>
      <c r="SVW34" s="27"/>
      <c r="SVX34" s="27"/>
      <c r="SVY34" s="27"/>
      <c r="SVZ34" s="27"/>
      <c r="SWA34" s="27"/>
      <c r="SWB34" s="27"/>
      <c r="SWC34" s="27"/>
      <c r="SWD34" s="27"/>
      <c r="SWE34" s="27"/>
      <c r="SWF34" s="27"/>
      <c r="SWG34" s="27"/>
      <c r="SWH34" s="27"/>
      <c r="SWI34" s="27"/>
      <c r="SWJ34" s="27"/>
      <c r="SWK34" s="27"/>
      <c r="SWL34" s="27"/>
      <c r="SWM34" s="27"/>
      <c r="SWN34" s="27"/>
      <c r="SWO34" s="27"/>
      <c r="SWP34" s="27"/>
      <c r="SWQ34" s="27"/>
      <c r="SWR34" s="27"/>
      <c r="SWS34" s="27"/>
      <c r="SWT34" s="27"/>
      <c r="SWU34" s="27"/>
      <c r="SWV34" s="27"/>
      <c r="SWW34" s="27"/>
      <c r="SWX34" s="27"/>
      <c r="SWY34" s="27"/>
      <c r="SWZ34" s="27"/>
      <c r="SXA34" s="27"/>
      <c r="SXB34" s="27"/>
      <c r="SXC34" s="27"/>
      <c r="SXD34" s="27"/>
      <c r="SXE34" s="27"/>
      <c r="SXF34" s="27"/>
      <c r="SXG34" s="27"/>
      <c r="SXH34" s="27"/>
      <c r="SXI34" s="27"/>
      <c r="SXJ34" s="27"/>
      <c r="SXK34" s="27"/>
      <c r="SXL34" s="27"/>
      <c r="SXM34" s="27"/>
      <c r="SXN34" s="27"/>
      <c r="SXO34" s="27"/>
      <c r="SXP34" s="27"/>
      <c r="SXQ34" s="27"/>
      <c r="SXR34" s="27"/>
      <c r="SXS34" s="27"/>
      <c r="SXT34" s="27"/>
      <c r="SXU34" s="27"/>
      <c r="SXV34" s="27"/>
      <c r="SXW34" s="27"/>
      <c r="SXX34" s="27"/>
      <c r="SXY34" s="27"/>
      <c r="SXZ34" s="27"/>
      <c r="SYA34" s="27"/>
      <c r="SYB34" s="27"/>
      <c r="SYC34" s="27"/>
      <c r="SYD34" s="27"/>
      <c r="SYE34" s="27"/>
      <c r="SYF34" s="27"/>
      <c r="SYG34" s="27"/>
      <c r="SYH34" s="27"/>
      <c r="SYI34" s="27"/>
      <c r="SYJ34" s="27"/>
      <c r="SYK34" s="27"/>
      <c r="SYL34" s="27"/>
      <c r="SYM34" s="27"/>
      <c r="SYN34" s="27"/>
      <c r="SYO34" s="27"/>
      <c r="SYP34" s="27"/>
      <c r="SYQ34" s="27"/>
      <c r="SYR34" s="27"/>
      <c r="SYS34" s="27"/>
      <c r="SYT34" s="27"/>
      <c r="SYU34" s="27"/>
      <c r="SYV34" s="27"/>
      <c r="SYW34" s="27"/>
      <c r="SYX34" s="27"/>
      <c r="SYY34" s="27"/>
      <c r="SYZ34" s="27"/>
      <c r="SZA34" s="27"/>
      <c r="SZB34" s="27"/>
      <c r="SZC34" s="27"/>
      <c r="SZD34" s="27"/>
      <c r="SZE34" s="27"/>
      <c r="SZF34" s="27"/>
      <c r="SZG34" s="27"/>
      <c r="SZH34" s="27"/>
      <c r="SZI34" s="27"/>
      <c r="SZJ34" s="27"/>
      <c r="SZK34" s="27"/>
      <c r="SZL34" s="27"/>
      <c r="SZM34" s="27"/>
      <c r="SZN34" s="27"/>
      <c r="SZO34" s="27"/>
      <c r="SZP34" s="27"/>
      <c r="SZQ34" s="27"/>
      <c r="SZR34" s="27"/>
      <c r="SZS34" s="27"/>
      <c r="SZT34" s="27"/>
      <c r="SZU34" s="27"/>
      <c r="SZV34" s="27"/>
      <c r="SZW34" s="27"/>
      <c r="SZX34" s="27"/>
      <c r="SZY34" s="27"/>
      <c r="SZZ34" s="27"/>
      <c r="TAA34" s="27"/>
      <c r="TAB34" s="27"/>
      <c r="TAC34" s="27"/>
      <c r="TAD34" s="27"/>
      <c r="TAE34" s="27"/>
      <c r="TAF34" s="27"/>
      <c r="TAG34" s="27"/>
      <c r="TAH34" s="27"/>
      <c r="TAI34" s="27"/>
      <c r="TAJ34" s="27"/>
      <c r="TAK34" s="27"/>
      <c r="TAL34" s="27"/>
      <c r="TAM34" s="27"/>
      <c r="TAN34" s="27"/>
      <c r="TAO34" s="27"/>
      <c r="TAP34" s="27"/>
      <c r="TAQ34" s="27"/>
      <c r="TAR34" s="27"/>
      <c r="TAS34" s="27"/>
      <c r="TAT34" s="27"/>
      <c r="TAU34" s="27"/>
      <c r="TAV34" s="27"/>
      <c r="TAW34" s="27"/>
      <c r="TAX34" s="27"/>
      <c r="TAY34" s="27"/>
      <c r="TAZ34" s="27"/>
      <c r="TBA34" s="27"/>
      <c r="TBB34" s="27"/>
      <c r="TBC34" s="27"/>
      <c r="TBD34" s="27"/>
      <c r="TBE34" s="27"/>
      <c r="TBF34" s="27"/>
      <c r="TBG34" s="27"/>
      <c r="TBH34" s="27"/>
      <c r="TBI34" s="27"/>
      <c r="TBJ34" s="27"/>
      <c r="TBK34" s="27"/>
      <c r="TBL34" s="27"/>
      <c r="TBM34" s="27"/>
      <c r="TBN34" s="27"/>
      <c r="TBO34" s="27"/>
      <c r="TBP34" s="27"/>
      <c r="TBQ34" s="27"/>
      <c r="TBR34" s="27"/>
      <c r="TBS34" s="27"/>
      <c r="TBT34" s="27"/>
      <c r="TBU34" s="27"/>
      <c r="TBV34" s="27"/>
      <c r="TBW34" s="27"/>
      <c r="TBX34" s="27"/>
      <c r="TBY34" s="27"/>
      <c r="TBZ34" s="27"/>
      <c r="TCA34" s="27"/>
      <c r="TCB34" s="27"/>
      <c r="TCC34" s="27"/>
      <c r="TCD34" s="27"/>
      <c r="TCE34" s="27"/>
      <c r="TCF34" s="27"/>
      <c r="TCG34" s="27"/>
      <c r="TCH34" s="27"/>
      <c r="TCI34" s="27"/>
      <c r="TCJ34" s="27"/>
      <c r="TCK34" s="27"/>
      <c r="TCL34" s="27"/>
      <c r="TCM34" s="27"/>
      <c r="TCN34" s="27"/>
      <c r="TCO34" s="27"/>
      <c r="TCP34" s="27"/>
      <c r="TCQ34" s="27"/>
      <c r="TCR34" s="27"/>
      <c r="TCS34" s="27"/>
      <c r="TCT34" s="27"/>
      <c r="TCU34" s="27"/>
      <c r="TCV34" s="27"/>
      <c r="TCW34" s="27"/>
      <c r="TCX34" s="27"/>
      <c r="TCY34" s="27"/>
      <c r="TCZ34" s="27"/>
      <c r="TDA34" s="27"/>
      <c r="TDB34" s="27"/>
      <c r="TDC34" s="27"/>
      <c r="TDD34" s="27"/>
      <c r="TDE34" s="27"/>
      <c r="TDF34" s="27"/>
      <c r="TDG34" s="27"/>
      <c r="TDH34" s="27"/>
      <c r="TDI34" s="27"/>
      <c r="TDJ34" s="27"/>
      <c r="TDK34" s="27"/>
      <c r="TDL34" s="27"/>
      <c r="TDM34" s="27"/>
      <c r="TDN34" s="27"/>
      <c r="TDO34" s="27"/>
      <c r="TDP34" s="27"/>
      <c r="TDQ34" s="27"/>
      <c r="TDR34" s="27"/>
      <c r="TDS34" s="27"/>
      <c r="TDT34" s="27"/>
      <c r="TDU34" s="27"/>
      <c r="TDV34" s="27"/>
      <c r="TDW34" s="27"/>
      <c r="TDX34" s="27"/>
      <c r="TDY34" s="27"/>
      <c r="TDZ34" s="27"/>
      <c r="TEA34" s="27"/>
      <c r="TEB34" s="27"/>
      <c r="TEC34" s="27"/>
      <c r="TED34" s="27"/>
      <c r="TEE34" s="27"/>
      <c r="TEF34" s="27"/>
      <c r="TEG34" s="27"/>
      <c r="TEH34" s="27"/>
      <c r="TEI34" s="27"/>
      <c r="TEJ34" s="27"/>
      <c r="TEK34" s="27"/>
      <c r="TEL34" s="27"/>
      <c r="TEM34" s="27"/>
      <c r="TEN34" s="27"/>
      <c r="TEO34" s="27"/>
      <c r="TEP34" s="27"/>
      <c r="TEQ34" s="27"/>
      <c r="TER34" s="27"/>
      <c r="TES34" s="27"/>
      <c r="TET34" s="27"/>
      <c r="TEU34" s="27"/>
      <c r="TEV34" s="27"/>
      <c r="TEW34" s="27"/>
      <c r="TEX34" s="27"/>
      <c r="TEY34" s="27"/>
      <c r="TEZ34" s="27"/>
      <c r="TFA34" s="27"/>
      <c r="TFB34" s="27"/>
      <c r="TFC34" s="27"/>
      <c r="TFD34" s="27"/>
      <c r="TFE34" s="27"/>
      <c r="TFF34" s="27"/>
      <c r="TFG34" s="27"/>
      <c r="TFH34" s="27"/>
      <c r="TFI34" s="27"/>
      <c r="TFJ34" s="27"/>
      <c r="TFK34" s="27"/>
      <c r="TFL34" s="27"/>
      <c r="TFM34" s="27"/>
      <c r="TFN34" s="27"/>
      <c r="TFO34" s="27"/>
      <c r="TFP34" s="27"/>
      <c r="TFQ34" s="27"/>
      <c r="TFR34" s="27"/>
      <c r="TFS34" s="27"/>
      <c r="TFT34" s="27"/>
      <c r="TFU34" s="27"/>
      <c r="TFV34" s="27"/>
      <c r="TFW34" s="27"/>
      <c r="TFX34" s="27"/>
      <c r="TFY34" s="27"/>
      <c r="TFZ34" s="27"/>
      <c r="TGA34" s="27"/>
      <c r="TGB34" s="27"/>
      <c r="TGC34" s="27"/>
      <c r="TGD34" s="27"/>
      <c r="TGE34" s="27"/>
      <c r="TGF34" s="27"/>
      <c r="TGG34" s="27"/>
      <c r="TGH34" s="27"/>
      <c r="TGI34" s="27"/>
      <c r="TGJ34" s="27"/>
      <c r="TGK34" s="27"/>
      <c r="TGL34" s="27"/>
      <c r="TGM34" s="27"/>
      <c r="TGN34" s="27"/>
      <c r="TGO34" s="27"/>
      <c r="TGP34" s="27"/>
      <c r="TGQ34" s="27"/>
      <c r="TGR34" s="27"/>
      <c r="TGS34" s="27"/>
      <c r="TGT34" s="27"/>
      <c r="TGU34" s="27"/>
      <c r="TGV34" s="27"/>
      <c r="TGW34" s="27"/>
      <c r="TGX34" s="27"/>
      <c r="TGY34" s="27"/>
      <c r="TGZ34" s="27"/>
      <c r="THA34" s="27"/>
      <c r="THB34" s="27"/>
      <c r="THC34" s="27"/>
      <c r="THD34" s="27"/>
      <c r="THE34" s="27"/>
      <c r="THF34" s="27"/>
      <c r="THG34" s="27"/>
      <c r="THH34" s="27"/>
      <c r="THI34" s="27"/>
      <c r="THJ34" s="27"/>
      <c r="THK34" s="27"/>
      <c r="THL34" s="27"/>
      <c r="THM34" s="27"/>
      <c r="THN34" s="27"/>
      <c r="THO34" s="27"/>
      <c r="THP34" s="27"/>
      <c r="THQ34" s="27"/>
      <c r="THR34" s="27"/>
      <c r="THS34" s="27"/>
      <c r="THT34" s="27"/>
      <c r="THU34" s="27"/>
      <c r="THV34" s="27"/>
      <c r="THW34" s="27"/>
      <c r="THX34" s="27"/>
      <c r="THY34" s="27"/>
      <c r="THZ34" s="27"/>
      <c r="TIA34" s="27"/>
      <c r="TIB34" s="27"/>
      <c r="TIC34" s="27"/>
      <c r="TID34" s="27"/>
      <c r="TIE34" s="27"/>
      <c r="TIF34" s="27"/>
      <c r="TIG34" s="27"/>
      <c r="TIH34" s="27"/>
      <c r="TII34" s="27"/>
      <c r="TIJ34" s="27"/>
      <c r="TIK34" s="27"/>
      <c r="TIL34" s="27"/>
      <c r="TIM34" s="27"/>
      <c r="TIN34" s="27"/>
      <c r="TIO34" s="27"/>
      <c r="TIP34" s="27"/>
      <c r="TIQ34" s="27"/>
      <c r="TIR34" s="27"/>
      <c r="TIS34" s="27"/>
      <c r="TIT34" s="27"/>
      <c r="TIU34" s="27"/>
      <c r="TIV34" s="27"/>
      <c r="TIW34" s="27"/>
      <c r="TIX34" s="27"/>
      <c r="TIY34" s="27"/>
      <c r="TIZ34" s="27"/>
      <c r="TJA34" s="27"/>
      <c r="TJB34" s="27"/>
      <c r="TJC34" s="27"/>
      <c r="TJD34" s="27"/>
      <c r="TJE34" s="27"/>
      <c r="TJF34" s="27"/>
      <c r="TJG34" s="27"/>
      <c r="TJH34" s="27"/>
      <c r="TJI34" s="27"/>
      <c r="TJJ34" s="27"/>
      <c r="TJK34" s="27"/>
      <c r="TJL34" s="27"/>
      <c r="TJM34" s="27"/>
      <c r="TJN34" s="27"/>
      <c r="TJO34" s="27"/>
      <c r="TJP34" s="27"/>
      <c r="TJQ34" s="27"/>
      <c r="TJR34" s="27"/>
      <c r="TJS34" s="27"/>
      <c r="TJT34" s="27"/>
      <c r="TJU34" s="27"/>
      <c r="TJV34" s="27"/>
      <c r="TJW34" s="27"/>
      <c r="TJX34" s="27"/>
      <c r="TJY34" s="27"/>
      <c r="TJZ34" s="27"/>
      <c r="TKA34" s="27"/>
      <c r="TKB34" s="27"/>
      <c r="TKC34" s="27"/>
      <c r="TKD34" s="27"/>
      <c r="TKE34" s="27"/>
      <c r="TKF34" s="27"/>
      <c r="TKG34" s="27"/>
      <c r="TKH34" s="27"/>
      <c r="TKI34" s="27"/>
      <c r="TKJ34" s="27"/>
      <c r="TKK34" s="27"/>
      <c r="TKL34" s="27"/>
      <c r="TKM34" s="27"/>
      <c r="TKN34" s="27"/>
      <c r="TKO34" s="27"/>
      <c r="TKP34" s="27"/>
      <c r="TKQ34" s="27"/>
      <c r="TKR34" s="27"/>
      <c r="TKS34" s="27"/>
      <c r="TKT34" s="27"/>
      <c r="TKU34" s="27"/>
      <c r="TKV34" s="27"/>
      <c r="TKW34" s="27"/>
      <c r="TKX34" s="27"/>
      <c r="TKY34" s="27"/>
      <c r="TKZ34" s="27"/>
      <c r="TLA34" s="27"/>
      <c r="TLB34" s="27"/>
      <c r="TLC34" s="27"/>
      <c r="TLD34" s="27"/>
      <c r="TLE34" s="27"/>
      <c r="TLF34" s="27"/>
      <c r="TLG34" s="27"/>
      <c r="TLH34" s="27"/>
      <c r="TLI34" s="27"/>
      <c r="TLJ34" s="27"/>
      <c r="TLK34" s="27"/>
      <c r="TLL34" s="27"/>
      <c r="TLM34" s="27"/>
      <c r="TLN34" s="27"/>
      <c r="TLO34" s="27"/>
      <c r="TLP34" s="27"/>
      <c r="TLQ34" s="27"/>
      <c r="TLR34" s="27"/>
      <c r="TLS34" s="27"/>
      <c r="TLT34" s="27"/>
      <c r="TLU34" s="27"/>
      <c r="TLV34" s="27"/>
      <c r="TLW34" s="27"/>
      <c r="TLX34" s="27"/>
      <c r="TLY34" s="27"/>
      <c r="TLZ34" s="27"/>
      <c r="TMA34" s="27"/>
      <c r="TMB34" s="27"/>
      <c r="TMC34" s="27"/>
      <c r="TMD34" s="27"/>
      <c r="TME34" s="27"/>
      <c r="TMF34" s="27"/>
      <c r="TMG34" s="27"/>
      <c r="TMH34" s="27"/>
      <c r="TMI34" s="27"/>
      <c r="TMJ34" s="27"/>
      <c r="TMK34" s="27"/>
      <c r="TML34" s="27"/>
      <c r="TMM34" s="27"/>
      <c r="TMN34" s="27"/>
      <c r="TMO34" s="27"/>
      <c r="TMP34" s="27"/>
      <c r="TMQ34" s="27"/>
      <c r="TMR34" s="27"/>
      <c r="TMS34" s="27"/>
      <c r="TMT34" s="27"/>
      <c r="TMU34" s="27"/>
      <c r="TMV34" s="27"/>
      <c r="TMW34" s="27"/>
      <c r="TMX34" s="27"/>
      <c r="TMY34" s="27"/>
      <c r="TMZ34" s="27"/>
      <c r="TNA34" s="27"/>
      <c r="TNB34" s="27"/>
      <c r="TNC34" s="27"/>
      <c r="TND34" s="27"/>
      <c r="TNE34" s="27"/>
      <c r="TNF34" s="27"/>
      <c r="TNG34" s="27"/>
      <c r="TNH34" s="27"/>
      <c r="TNI34" s="27"/>
      <c r="TNJ34" s="27"/>
      <c r="TNK34" s="27"/>
      <c r="TNL34" s="27"/>
      <c r="TNM34" s="27"/>
      <c r="TNN34" s="27"/>
      <c r="TNO34" s="27"/>
      <c r="TNP34" s="27"/>
      <c r="TNQ34" s="27"/>
      <c r="TNR34" s="27"/>
      <c r="TNS34" s="27"/>
      <c r="TNT34" s="27"/>
      <c r="TNU34" s="27"/>
      <c r="TNV34" s="27"/>
      <c r="TNW34" s="27"/>
      <c r="TNX34" s="27"/>
      <c r="TNY34" s="27"/>
      <c r="TNZ34" s="27"/>
      <c r="TOA34" s="27"/>
      <c r="TOB34" s="27"/>
      <c r="TOC34" s="27"/>
      <c r="TOD34" s="27"/>
      <c r="TOE34" s="27"/>
      <c r="TOF34" s="27"/>
      <c r="TOG34" s="27"/>
      <c r="TOH34" s="27"/>
      <c r="TOI34" s="27"/>
      <c r="TOJ34" s="27"/>
      <c r="TOK34" s="27"/>
      <c r="TOL34" s="27"/>
      <c r="TOM34" s="27"/>
      <c r="TON34" s="27"/>
      <c r="TOO34" s="27"/>
      <c r="TOP34" s="27"/>
      <c r="TOQ34" s="27"/>
      <c r="TOR34" s="27"/>
      <c r="TOS34" s="27"/>
      <c r="TOT34" s="27"/>
      <c r="TOU34" s="27"/>
      <c r="TOV34" s="27"/>
      <c r="TOW34" s="27"/>
      <c r="TOX34" s="27"/>
      <c r="TOY34" s="27"/>
      <c r="TOZ34" s="27"/>
      <c r="TPA34" s="27"/>
      <c r="TPB34" s="27"/>
      <c r="TPC34" s="27"/>
      <c r="TPD34" s="27"/>
      <c r="TPE34" s="27"/>
      <c r="TPF34" s="27"/>
      <c r="TPG34" s="27"/>
      <c r="TPH34" s="27"/>
      <c r="TPI34" s="27"/>
      <c r="TPJ34" s="27"/>
      <c r="TPK34" s="27"/>
      <c r="TPL34" s="27"/>
      <c r="TPM34" s="27"/>
      <c r="TPN34" s="27"/>
      <c r="TPO34" s="27"/>
      <c r="TPP34" s="27"/>
      <c r="TPQ34" s="27"/>
      <c r="TPR34" s="27"/>
      <c r="TPS34" s="27"/>
      <c r="TPT34" s="27"/>
      <c r="TPU34" s="27"/>
      <c r="TPV34" s="27"/>
      <c r="TPW34" s="27"/>
      <c r="TPX34" s="27"/>
      <c r="TPY34" s="27"/>
      <c r="TPZ34" s="27"/>
      <c r="TQA34" s="27"/>
      <c r="TQB34" s="27"/>
      <c r="TQC34" s="27"/>
      <c r="TQD34" s="27"/>
      <c r="TQE34" s="27"/>
      <c r="TQF34" s="27"/>
      <c r="TQG34" s="27"/>
      <c r="TQH34" s="27"/>
      <c r="TQI34" s="27"/>
      <c r="TQJ34" s="27"/>
      <c r="TQK34" s="27"/>
      <c r="TQL34" s="27"/>
      <c r="TQM34" s="27"/>
      <c r="TQN34" s="27"/>
      <c r="TQO34" s="27"/>
      <c r="TQP34" s="27"/>
      <c r="TQQ34" s="27"/>
      <c r="TQR34" s="27"/>
      <c r="TQS34" s="27"/>
      <c r="TQT34" s="27"/>
      <c r="TQU34" s="27"/>
      <c r="TQV34" s="27"/>
      <c r="TQW34" s="27"/>
      <c r="TQX34" s="27"/>
      <c r="TQY34" s="27"/>
      <c r="TQZ34" s="27"/>
      <c r="TRA34" s="27"/>
      <c r="TRB34" s="27"/>
      <c r="TRC34" s="27"/>
      <c r="TRD34" s="27"/>
      <c r="TRE34" s="27"/>
      <c r="TRF34" s="27"/>
      <c r="TRG34" s="27"/>
      <c r="TRH34" s="27"/>
      <c r="TRI34" s="27"/>
      <c r="TRJ34" s="27"/>
      <c r="TRK34" s="27"/>
      <c r="TRL34" s="27"/>
      <c r="TRM34" s="27"/>
      <c r="TRN34" s="27"/>
      <c r="TRO34" s="27"/>
      <c r="TRP34" s="27"/>
      <c r="TRQ34" s="27"/>
      <c r="TRR34" s="27"/>
      <c r="TRS34" s="27"/>
      <c r="TRT34" s="27"/>
      <c r="TRU34" s="27"/>
      <c r="TRV34" s="27"/>
      <c r="TRW34" s="27"/>
      <c r="TRX34" s="27"/>
      <c r="TRY34" s="27"/>
      <c r="TRZ34" s="27"/>
      <c r="TSA34" s="27"/>
      <c r="TSB34" s="27"/>
      <c r="TSC34" s="27"/>
      <c r="TSD34" s="27"/>
      <c r="TSE34" s="27"/>
      <c r="TSF34" s="27"/>
      <c r="TSG34" s="27"/>
      <c r="TSH34" s="27"/>
      <c r="TSI34" s="27"/>
      <c r="TSJ34" s="27"/>
      <c r="TSK34" s="27"/>
      <c r="TSL34" s="27"/>
      <c r="TSM34" s="27"/>
      <c r="TSN34" s="27"/>
      <c r="TSO34" s="27"/>
      <c r="TSP34" s="27"/>
      <c r="TSQ34" s="27"/>
      <c r="TSR34" s="27"/>
      <c r="TSS34" s="27"/>
      <c r="TST34" s="27"/>
      <c r="TSU34" s="27"/>
      <c r="TSV34" s="27"/>
      <c r="TSW34" s="27"/>
      <c r="TSX34" s="27"/>
      <c r="TSY34" s="27"/>
      <c r="TSZ34" s="27"/>
      <c r="TTA34" s="27"/>
      <c r="TTB34" s="27"/>
      <c r="TTC34" s="27"/>
      <c r="TTD34" s="27"/>
      <c r="TTE34" s="27"/>
      <c r="TTF34" s="27"/>
      <c r="TTG34" s="27"/>
      <c r="TTH34" s="27"/>
      <c r="TTI34" s="27"/>
      <c r="TTJ34" s="27"/>
      <c r="TTK34" s="27"/>
      <c r="TTL34" s="27"/>
      <c r="TTM34" s="27"/>
      <c r="TTN34" s="27"/>
      <c r="TTO34" s="27"/>
      <c r="TTP34" s="27"/>
      <c r="TTQ34" s="27"/>
      <c r="TTR34" s="27"/>
      <c r="TTS34" s="27"/>
      <c r="TTT34" s="27"/>
      <c r="TTU34" s="27"/>
      <c r="TTV34" s="27"/>
      <c r="TTW34" s="27"/>
      <c r="TTX34" s="27"/>
      <c r="TTY34" s="27"/>
      <c r="TTZ34" s="27"/>
      <c r="TUA34" s="27"/>
      <c r="TUB34" s="27"/>
      <c r="TUC34" s="27"/>
      <c r="TUD34" s="27"/>
      <c r="TUE34" s="27"/>
      <c r="TUF34" s="27"/>
      <c r="TUG34" s="27"/>
      <c r="TUH34" s="27"/>
      <c r="TUI34" s="27"/>
      <c r="TUJ34" s="27"/>
      <c r="TUK34" s="27"/>
      <c r="TUL34" s="27"/>
      <c r="TUM34" s="27"/>
      <c r="TUN34" s="27"/>
      <c r="TUO34" s="27"/>
      <c r="TUP34" s="27"/>
      <c r="TUQ34" s="27"/>
      <c r="TUR34" s="27"/>
      <c r="TUS34" s="27"/>
      <c r="TUT34" s="27"/>
      <c r="TUU34" s="27"/>
      <c r="TUV34" s="27"/>
      <c r="TUW34" s="27"/>
      <c r="TUX34" s="27"/>
      <c r="TUY34" s="27"/>
      <c r="TUZ34" s="27"/>
      <c r="TVA34" s="27"/>
      <c r="TVB34" s="27"/>
      <c r="TVC34" s="27"/>
      <c r="TVD34" s="27"/>
      <c r="TVE34" s="27"/>
      <c r="TVF34" s="27"/>
      <c r="TVG34" s="27"/>
      <c r="TVH34" s="27"/>
      <c r="TVI34" s="27"/>
      <c r="TVJ34" s="27"/>
      <c r="TVK34" s="27"/>
      <c r="TVL34" s="27"/>
      <c r="TVM34" s="27"/>
      <c r="TVN34" s="27"/>
      <c r="TVO34" s="27"/>
      <c r="TVP34" s="27"/>
      <c r="TVQ34" s="27"/>
      <c r="TVR34" s="27"/>
      <c r="TVS34" s="27"/>
      <c r="TVT34" s="27"/>
      <c r="TVU34" s="27"/>
      <c r="TVV34" s="27"/>
      <c r="TVW34" s="27"/>
      <c r="TVX34" s="27"/>
      <c r="TVY34" s="27"/>
      <c r="TVZ34" s="27"/>
      <c r="TWA34" s="27"/>
      <c r="TWB34" s="27"/>
      <c r="TWC34" s="27"/>
      <c r="TWD34" s="27"/>
      <c r="TWE34" s="27"/>
      <c r="TWF34" s="27"/>
      <c r="TWG34" s="27"/>
      <c r="TWH34" s="27"/>
      <c r="TWI34" s="27"/>
      <c r="TWJ34" s="27"/>
      <c r="TWK34" s="27"/>
      <c r="TWL34" s="27"/>
      <c r="TWM34" s="27"/>
      <c r="TWN34" s="27"/>
      <c r="TWO34" s="27"/>
      <c r="TWP34" s="27"/>
      <c r="TWQ34" s="27"/>
      <c r="TWR34" s="27"/>
      <c r="TWS34" s="27"/>
      <c r="TWT34" s="27"/>
      <c r="TWU34" s="27"/>
      <c r="TWV34" s="27"/>
      <c r="TWW34" s="27"/>
      <c r="TWX34" s="27"/>
      <c r="TWY34" s="27"/>
      <c r="TWZ34" s="27"/>
      <c r="TXA34" s="27"/>
      <c r="TXB34" s="27"/>
      <c r="TXC34" s="27"/>
      <c r="TXD34" s="27"/>
      <c r="TXE34" s="27"/>
      <c r="TXF34" s="27"/>
      <c r="TXG34" s="27"/>
      <c r="TXH34" s="27"/>
      <c r="TXI34" s="27"/>
      <c r="TXJ34" s="27"/>
      <c r="TXK34" s="27"/>
      <c r="TXL34" s="27"/>
      <c r="TXM34" s="27"/>
      <c r="TXN34" s="27"/>
      <c r="TXO34" s="27"/>
      <c r="TXP34" s="27"/>
      <c r="TXQ34" s="27"/>
      <c r="TXR34" s="27"/>
      <c r="TXS34" s="27"/>
      <c r="TXT34" s="27"/>
      <c r="TXU34" s="27"/>
      <c r="TXV34" s="27"/>
      <c r="TXW34" s="27"/>
      <c r="TXX34" s="27"/>
      <c r="TXY34" s="27"/>
      <c r="TXZ34" s="27"/>
      <c r="TYA34" s="27"/>
      <c r="TYB34" s="27"/>
      <c r="TYC34" s="27"/>
      <c r="TYD34" s="27"/>
      <c r="TYE34" s="27"/>
      <c r="TYF34" s="27"/>
      <c r="TYG34" s="27"/>
      <c r="TYH34" s="27"/>
      <c r="TYI34" s="27"/>
      <c r="TYJ34" s="27"/>
      <c r="TYK34" s="27"/>
      <c r="TYL34" s="27"/>
      <c r="TYM34" s="27"/>
      <c r="TYN34" s="27"/>
      <c r="TYO34" s="27"/>
      <c r="TYP34" s="27"/>
      <c r="TYQ34" s="27"/>
      <c r="TYR34" s="27"/>
      <c r="TYS34" s="27"/>
      <c r="TYT34" s="27"/>
      <c r="TYU34" s="27"/>
      <c r="TYV34" s="27"/>
      <c r="TYW34" s="27"/>
      <c r="TYX34" s="27"/>
      <c r="TYY34" s="27"/>
      <c r="TYZ34" s="27"/>
      <c r="TZA34" s="27"/>
      <c r="TZB34" s="27"/>
      <c r="TZC34" s="27"/>
      <c r="TZD34" s="27"/>
      <c r="TZE34" s="27"/>
      <c r="TZF34" s="27"/>
      <c r="TZG34" s="27"/>
      <c r="TZH34" s="27"/>
      <c r="TZI34" s="27"/>
      <c r="TZJ34" s="27"/>
      <c r="TZK34" s="27"/>
      <c r="TZL34" s="27"/>
      <c r="TZM34" s="27"/>
      <c r="TZN34" s="27"/>
      <c r="TZO34" s="27"/>
      <c r="TZP34" s="27"/>
      <c r="TZQ34" s="27"/>
      <c r="TZR34" s="27"/>
      <c r="TZS34" s="27"/>
      <c r="TZT34" s="27"/>
      <c r="TZU34" s="27"/>
      <c r="TZV34" s="27"/>
      <c r="TZW34" s="27"/>
      <c r="TZX34" s="27"/>
      <c r="TZY34" s="27"/>
      <c r="TZZ34" s="27"/>
      <c r="UAA34" s="27"/>
      <c r="UAB34" s="27"/>
      <c r="UAC34" s="27"/>
      <c r="UAD34" s="27"/>
      <c r="UAE34" s="27"/>
      <c r="UAF34" s="27"/>
      <c r="UAG34" s="27"/>
      <c r="UAH34" s="27"/>
      <c r="UAI34" s="27"/>
      <c r="UAJ34" s="27"/>
      <c r="UAK34" s="27"/>
      <c r="UAL34" s="27"/>
      <c r="UAM34" s="27"/>
      <c r="UAN34" s="27"/>
      <c r="UAO34" s="27"/>
      <c r="UAP34" s="27"/>
      <c r="UAQ34" s="27"/>
      <c r="UAR34" s="27"/>
      <c r="UAS34" s="27"/>
      <c r="UAT34" s="27"/>
      <c r="UAU34" s="27"/>
      <c r="UAV34" s="27"/>
      <c r="UAW34" s="27"/>
      <c r="UAX34" s="27"/>
      <c r="UAY34" s="27"/>
      <c r="UAZ34" s="27"/>
      <c r="UBA34" s="27"/>
      <c r="UBB34" s="27"/>
      <c r="UBC34" s="27"/>
      <c r="UBD34" s="27"/>
      <c r="UBE34" s="27"/>
      <c r="UBF34" s="27"/>
      <c r="UBG34" s="27"/>
      <c r="UBH34" s="27"/>
      <c r="UBI34" s="27"/>
      <c r="UBJ34" s="27"/>
      <c r="UBK34" s="27"/>
      <c r="UBL34" s="27"/>
      <c r="UBM34" s="27"/>
      <c r="UBN34" s="27"/>
      <c r="UBO34" s="27"/>
      <c r="UBP34" s="27"/>
      <c r="UBQ34" s="27"/>
      <c r="UBR34" s="27"/>
      <c r="UBS34" s="27"/>
      <c r="UBT34" s="27"/>
      <c r="UBU34" s="27"/>
      <c r="UBV34" s="27"/>
      <c r="UBW34" s="27"/>
      <c r="UBX34" s="27"/>
      <c r="UBY34" s="27"/>
      <c r="UBZ34" s="27"/>
      <c r="UCA34" s="27"/>
      <c r="UCB34" s="27"/>
      <c r="UCC34" s="27"/>
      <c r="UCD34" s="27"/>
      <c r="UCE34" s="27"/>
      <c r="UCF34" s="27"/>
      <c r="UCG34" s="27"/>
      <c r="UCH34" s="27"/>
      <c r="UCI34" s="27"/>
      <c r="UCJ34" s="27"/>
      <c r="UCK34" s="27"/>
      <c r="UCL34" s="27"/>
      <c r="UCM34" s="27"/>
      <c r="UCN34" s="27"/>
      <c r="UCO34" s="27"/>
      <c r="UCP34" s="27"/>
      <c r="UCQ34" s="27"/>
      <c r="UCR34" s="27"/>
      <c r="UCS34" s="27"/>
      <c r="UCT34" s="27"/>
      <c r="UCU34" s="27"/>
      <c r="UCV34" s="27"/>
      <c r="UCW34" s="27"/>
      <c r="UCX34" s="27"/>
      <c r="UCY34" s="27"/>
      <c r="UCZ34" s="27"/>
      <c r="UDA34" s="27"/>
      <c r="UDB34" s="27"/>
      <c r="UDC34" s="27"/>
      <c r="UDD34" s="27"/>
      <c r="UDE34" s="27"/>
      <c r="UDF34" s="27"/>
      <c r="UDG34" s="27"/>
      <c r="UDH34" s="27"/>
      <c r="UDI34" s="27"/>
      <c r="UDJ34" s="27"/>
      <c r="UDK34" s="27"/>
      <c r="UDL34" s="27"/>
      <c r="UDM34" s="27"/>
      <c r="UDN34" s="27"/>
      <c r="UDO34" s="27"/>
      <c r="UDP34" s="27"/>
      <c r="UDQ34" s="27"/>
      <c r="UDR34" s="27"/>
      <c r="UDS34" s="27"/>
      <c r="UDT34" s="27"/>
      <c r="UDU34" s="27"/>
      <c r="UDV34" s="27"/>
      <c r="UDW34" s="27"/>
      <c r="UDX34" s="27"/>
      <c r="UDY34" s="27"/>
      <c r="UDZ34" s="27"/>
      <c r="UEA34" s="27"/>
      <c r="UEB34" s="27"/>
      <c r="UEC34" s="27"/>
      <c r="UED34" s="27"/>
      <c r="UEE34" s="27"/>
      <c r="UEF34" s="27"/>
      <c r="UEG34" s="27"/>
      <c r="UEH34" s="27"/>
      <c r="UEI34" s="27"/>
      <c r="UEJ34" s="27"/>
      <c r="UEK34" s="27"/>
      <c r="UEL34" s="27"/>
      <c r="UEM34" s="27"/>
      <c r="UEN34" s="27"/>
      <c r="UEO34" s="27"/>
      <c r="UEP34" s="27"/>
      <c r="UEQ34" s="27"/>
      <c r="UER34" s="27"/>
      <c r="UES34" s="27"/>
      <c r="UET34" s="27"/>
      <c r="UEU34" s="27"/>
      <c r="UEV34" s="27"/>
      <c r="UEW34" s="27"/>
      <c r="UEX34" s="27"/>
      <c r="UEY34" s="27"/>
      <c r="UEZ34" s="27"/>
      <c r="UFA34" s="27"/>
      <c r="UFB34" s="27"/>
      <c r="UFC34" s="27"/>
      <c r="UFD34" s="27"/>
      <c r="UFE34" s="27"/>
      <c r="UFF34" s="27"/>
      <c r="UFG34" s="27"/>
      <c r="UFH34" s="27"/>
      <c r="UFI34" s="27"/>
      <c r="UFJ34" s="27"/>
      <c r="UFK34" s="27"/>
      <c r="UFL34" s="27"/>
      <c r="UFM34" s="27"/>
      <c r="UFN34" s="27"/>
      <c r="UFO34" s="27"/>
      <c r="UFP34" s="27"/>
      <c r="UFQ34" s="27"/>
      <c r="UFR34" s="27"/>
      <c r="UFS34" s="27"/>
      <c r="UFT34" s="27"/>
      <c r="UFU34" s="27"/>
      <c r="UFV34" s="27"/>
      <c r="UFW34" s="27"/>
      <c r="UFX34" s="27"/>
      <c r="UFY34" s="27"/>
      <c r="UFZ34" s="27"/>
      <c r="UGA34" s="27"/>
      <c r="UGB34" s="27"/>
      <c r="UGC34" s="27"/>
      <c r="UGD34" s="27"/>
      <c r="UGE34" s="27"/>
      <c r="UGF34" s="27"/>
      <c r="UGG34" s="27"/>
      <c r="UGH34" s="27"/>
      <c r="UGI34" s="27"/>
      <c r="UGJ34" s="27"/>
      <c r="UGK34" s="27"/>
      <c r="UGL34" s="27"/>
      <c r="UGM34" s="27"/>
      <c r="UGN34" s="27"/>
      <c r="UGO34" s="27"/>
      <c r="UGP34" s="27"/>
      <c r="UGQ34" s="27"/>
      <c r="UGR34" s="27"/>
      <c r="UGS34" s="27"/>
      <c r="UGT34" s="27"/>
      <c r="UGU34" s="27"/>
      <c r="UGV34" s="27"/>
      <c r="UGW34" s="27"/>
      <c r="UGX34" s="27"/>
      <c r="UGY34" s="27"/>
      <c r="UGZ34" s="27"/>
      <c r="UHA34" s="27"/>
      <c r="UHB34" s="27"/>
      <c r="UHC34" s="27"/>
      <c r="UHD34" s="27"/>
      <c r="UHE34" s="27"/>
      <c r="UHF34" s="27"/>
      <c r="UHG34" s="27"/>
      <c r="UHH34" s="27"/>
      <c r="UHI34" s="27"/>
      <c r="UHJ34" s="27"/>
      <c r="UHK34" s="27"/>
      <c r="UHL34" s="27"/>
      <c r="UHM34" s="27"/>
      <c r="UHN34" s="27"/>
      <c r="UHO34" s="27"/>
      <c r="UHP34" s="27"/>
      <c r="UHQ34" s="27"/>
      <c r="UHR34" s="27"/>
      <c r="UHS34" s="27"/>
      <c r="UHT34" s="27"/>
      <c r="UHU34" s="27"/>
      <c r="UHV34" s="27"/>
      <c r="UHW34" s="27"/>
      <c r="UHX34" s="27"/>
      <c r="UHY34" s="27"/>
      <c r="UHZ34" s="27"/>
      <c r="UIA34" s="27"/>
      <c r="UIB34" s="27"/>
      <c r="UIC34" s="27"/>
      <c r="UID34" s="27"/>
      <c r="UIE34" s="27"/>
      <c r="UIF34" s="27"/>
      <c r="UIG34" s="27"/>
      <c r="UIH34" s="27"/>
      <c r="UII34" s="27"/>
      <c r="UIJ34" s="27"/>
      <c r="UIK34" s="27"/>
      <c r="UIL34" s="27"/>
      <c r="UIM34" s="27"/>
      <c r="UIN34" s="27"/>
      <c r="UIO34" s="27"/>
      <c r="UIP34" s="27"/>
      <c r="UIQ34" s="27"/>
      <c r="UIR34" s="27"/>
      <c r="UIS34" s="27"/>
      <c r="UIT34" s="27"/>
      <c r="UIU34" s="27"/>
      <c r="UIV34" s="27"/>
      <c r="UIW34" s="27"/>
      <c r="UIX34" s="27"/>
      <c r="UIY34" s="27"/>
      <c r="UIZ34" s="27"/>
      <c r="UJA34" s="27"/>
      <c r="UJB34" s="27"/>
      <c r="UJC34" s="27"/>
      <c r="UJD34" s="27"/>
      <c r="UJE34" s="27"/>
      <c r="UJF34" s="27"/>
      <c r="UJG34" s="27"/>
      <c r="UJH34" s="27"/>
      <c r="UJI34" s="27"/>
      <c r="UJJ34" s="27"/>
      <c r="UJK34" s="27"/>
      <c r="UJL34" s="27"/>
      <c r="UJM34" s="27"/>
      <c r="UJN34" s="27"/>
      <c r="UJO34" s="27"/>
      <c r="UJP34" s="27"/>
      <c r="UJQ34" s="27"/>
      <c r="UJR34" s="27"/>
      <c r="UJS34" s="27"/>
      <c r="UJT34" s="27"/>
      <c r="UJU34" s="27"/>
      <c r="UJV34" s="27"/>
      <c r="UJW34" s="27"/>
      <c r="UJX34" s="27"/>
      <c r="UJY34" s="27"/>
      <c r="UJZ34" s="27"/>
      <c r="UKA34" s="27"/>
      <c r="UKB34" s="27"/>
      <c r="UKC34" s="27"/>
      <c r="UKD34" s="27"/>
      <c r="UKE34" s="27"/>
      <c r="UKF34" s="27"/>
      <c r="UKG34" s="27"/>
      <c r="UKH34" s="27"/>
      <c r="UKI34" s="27"/>
      <c r="UKJ34" s="27"/>
      <c r="UKK34" s="27"/>
      <c r="UKL34" s="27"/>
      <c r="UKM34" s="27"/>
      <c r="UKN34" s="27"/>
      <c r="UKO34" s="27"/>
      <c r="UKP34" s="27"/>
      <c r="UKQ34" s="27"/>
      <c r="UKR34" s="27"/>
      <c r="UKS34" s="27"/>
      <c r="UKT34" s="27"/>
      <c r="UKU34" s="27"/>
      <c r="UKV34" s="27"/>
      <c r="UKW34" s="27"/>
      <c r="UKX34" s="27"/>
      <c r="UKY34" s="27"/>
      <c r="UKZ34" s="27"/>
      <c r="ULA34" s="27"/>
      <c r="ULB34" s="27"/>
      <c r="ULC34" s="27"/>
      <c r="ULD34" s="27"/>
      <c r="ULE34" s="27"/>
      <c r="ULF34" s="27"/>
      <c r="ULG34" s="27"/>
      <c r="ULH34" s="27"/>
      <c r="ULI34" s="27"/>
      <c r="ULJ34" s="27"/>
      <c r="ULK34" s="27"/>
      <c r="ULL34" s="27"/>
      <c r="ULM34" s="27"/>
      <c r="ULN34" s="27"/>
      <c r="ULO34" s="27"/>
      <c r="ULP34" s="27"/>
      <c r="ULQ34" s="27"/>
      <c r="ULR34" s="27"/>
      <c r="ULS34" s="27"/>
      <c r="ULT34" s="27"/>
      <c r="ULU34" s="27"/>
      <c r="ULV34" s="27"/>
      <c r="ULW34" s="27"/>
      <c r="ULX34" s="27"/>
      <c r="ULY34" s="27"/>
      <c r="ULZ34" s="27"/>
      <c r="UMA34" s="27"/>
      <c r="UMB34" s="27"/>
      <c r="UMC34" s="27"/>
      <c r="UMD34" s="27"/>
      <c r="UME34" s="27"/>
      <c r="UMF34" s="27"/>
      <c r="UMG34" s="27"/>
      <c r="UMH34" s="27"/>
      <c r="UMI34" s="27"/>
      <c r="UMJ34" s="27"/>
      <c r="UMK34" s="27"/>
      <c r="UML34" s="27"/>
      <c r="UMM34" s="27"/>
      <c r="UMN34" s="27"/>
      <c r="UMO34" s="27"/>
      <c r="UMP34" s="27"/>
      <c r="UMQ34" s="27"/>
      <c r="UMR34" s="27"/>
      <c r="UMS34" s="27"/>
      <c r="UMT34" s="27"/>
      <c r="UMU34" s="27"/>
      <c r="UMV34" s="27"/>
      <c r="UMW34" s="27"/>
      <c r="UMX34" s="27"/>
      <c r="UMY34" s="27"/>
      <c r="UMZ34" s="27"/>
      <c r="UNA34" s="27"/>
      <c r="UNB34" s="27"/>
      <c r="UNC34" s="27"/>
      <c r="UND34" s="27"/>
      <c r="UNE34" s="27"/>
      <c r="UNF34" s="27"/>
      <c r="UNG34" s="27"/>
      <c r="UNH34" s="27"/>
      <c r="UNI34" s="27"/>
      <c r="UNJ34" s="27"/>
      <c r="UNK34" s="27"/>
      <c r="UNL34" s="27"/>
      <c r="UNM34" s="27"/>
      <c r="UNN34" s="27"/>
      <c r="UNO34" s="27"/>
      <c r="UNP34" s="27"/>
      <c r="UNQ34" s="27"/>
      <c r="UNR34" s="27"/>
      <c r="UNS34" s="27"/>
      <c r="UNT34" s="27"/>
      <c r="UNU34" s="27"/>
      <c r="UNV34" s="27"/>
      <c r="UNW34" s="27"/>
      <c r="UNX34" s="27"/>
      <c r="UNY34" s="27"/>
      <c r="UNZ34" s="27"/>
      <c r="UOA34" s="27"/>
      <c r="UOB34" s="27"/>
      <c r="UOC34" s="27"/>
      <c r="UOD34" s="27"/>
      <c r="UOE34" s="27"/>
      <c r="UOF34" s="27"/>
      <c r="UOG34" s="27"/>
      <c r="UOH34" s="27"/>
      <c r="UOI34" s="27"/>
      <c r="UOJ34" s="27"/>
      <c r="UOK34" s="27"/>
      <c r="UOL34" s="27"/>
      <c r="UOM34" s="27"/>
      <c r="UON34" s="27"/>
      <c r="UOO34" s="27"/>
      <c r="UOP34" s="27"/>
      <c r="UOQ34" s="27"/>
      <c r="UOR34" s="27"/>
      <c r="UOS34" s="27"/>
      <c r="UOT34" s="27"/>
      <c r="UOU34" s="27"/>
      <c r="UOV34" s="27"/>
      <c r="UOW34" s="27"/>
      <c r="UOX34" s="27"/>
      <c r="UOY34" s="27"/>
      <c r="UOZ34" s="27"/>
      <c r="UPA34" s="27"/>
      <c r="UPB34" s="27"/>
      <c r="UPC34" s="27"/>
      <c r="UPD34" s="27"/>
      <c r="UPE34" s="27"/>
      <c r="UPF34" s="27"/>
      <c r="UPG34" s="27"/>
      <c r="UPH34" s="27"/>
      <c r="UPI34" s="27"/>
      <c r="UPJ34" s="27"/>
      <c r="UPK34" s="27"/>
      <c r="UPL34" s="27"/>
      <c r="UPM34" s="27"/>
      <c r="UPN34" s="27"/>
      <c r="UPO34" s="27"/>
      <c r="UPP34" s="27"/>
      <c r="UPQ34" s="27"/>
      <c r="UPR34" s="27"/>
      <c r="UPS34" s="27"/>
      <c r="UPT34" s="27"/>
      <c r="UPU34" s="27"/>
      <c r="UPV34" s="27"/>
      <c r="UPW34" s="27"/>
      <c r="UPX34" s="27"/>
      <c r="UPY34" s="27"/>
      <c r="UPZ34" s="27"/>
      <c r="UQA34" s="27"/>
      <c r="UQB34" s="27"/>
      <c r="UQC34" s="27"/>
      <c r="UQD34" s="27"/>
      <c r="UQE34" s="27"/>
      <c r="UQF34" s="27"/>
      <c r="UQG34" s="27"/>
      <c r="UQH34" s="27"/>
      <c r="UQI34" s="27"/>
      <c r="UQJ34" s="27"/>
      <c r="UQK34" s="27"/>
      <c r="UQL34" s="27"/>
      <c r="UQM34" s="27"/>
      <c r="UQN34" s="27"/>
      <c r="UQO34" s="27"/>
      <c r="UQP34" s="27"/>
      <c r="UQQ34" s="27"/>
      <c r="UQR34" s="27"/>
      <c r="UQS34" s="27"/>
      <c r="UQT34" s="27"/>
      <c r="UQU34" s="27"/>
      <c r="UQV34" s="27"/>
      <c r="UQW34" s="27"/>
      <c r="UQX34" s="27"/>
      <c r="UQY34" s="27"/>
      <c r="UQZ34" s="27"/>
      <c r="URA34" s="27"/>
      <c r="URB34" s="27"/>
      <c r="URC34" s="27"/>
      <c r="URD34" s="27"/>
      <c r="URE34" s="27"/>
      <c r="URF34" s="27"/>
      <c r="URG34" s="27"/>
      <c r="URH34" s="27"/>
      <c r="URI34" s="27"/>
      <c r="URJ34" s="27"/>
      <c r="URK34" s="27"/>
      <c r="URL34" s="27"/>
      <c r="URM34" s="27"/>
      <c r="URN34" s="27"/>
      <c r="URO34" s="27"/>
      <c r="URP34" s="27"/>
      <c r="URQ34" s="27"/>
      <c r="URR34" s="27"/>
      <c r="URS34" s="27"/>
      <c r="URT34" s="27"/>
      <c r="URU34" s="27"/>
      <c r="URV34" s="27"/>
      <c r="URW34" s="27"/>
      <c r="URX34" s="27"/>
      <c r="URY34" s="27"/>
      <c r="URZ34" s="27"/>
      <c r="USA34" s="27"/>
      <c r="USB34" s="27"/>
      <c r="USC34" s="27"/>
      <c r="USD34" s="27"/>
      <c r="USE34" s="27"/>
      <c r="USF34" s="27"/>
      <c r="USG34" s="27"/>
      <c r="USH34" s="27"/>
      <c r="USI34" s="27"/>
      <c r="USJ34" s="27"/>
      <c r="USK34" s="27"/>
      <c r="USL34" s="27"/>
      <c r="USM34" s="27"/>
      <c r="USN34" s="27"/>
      <c r="USO34" s="27"/>
      <c r="USP34" s="27"/>
      <c r="USQ34" s="27"/>
      <c r="USR34" s="27"/>
      <c r="USS34" s="27"/>
      <c r="UST34" s="27"/>
      <c r="USU34" s="27"/>
      <c r="USV34" s="27"/>
      <c r="USW34" s="27"/>
      <c r="USX34" s="27"/>
      <c r="USY34" s="27"/>
      <c r="USZ34" s="27"/>
      <c r="UTA34" s="27"/>
      <c r="UTB34" s="27"/>
      <c r="UTC34" s="27"/>
      <c r="UTD34" s="27"/>
      <c r="UTE34" s="27"/>
      <c r="UTF34" s="27"/>
      <c r="UTG34" s="27"/>
      <c r="UTH34" s="27"/>
      <c r="UTI34" s="27"/>
      <c r="UTJ34" s="27"/>
      <c r="UTK34" s="27"/>
      <c r="UTL34" s="27"/>
      <c r="UTM34" s="27"/>
      <c r="UTN34" s="27"/>
      <c r="UTO34" s="27"/>
      <c r="UTP34" s="27"/>
      <c r="UTQ34" s="27"/>
      <c r="UTR34" s="27"/>
      <c r="UTS34" s="27"/>
      <c r="UTT34" s="27"/>
      <c r="UTU34" s="27"/>
      <c r="UTV34" s="27"/>
      <c r="UTW34" s="27"/>
      <c r="UTX34" s="27"/>
      <c r="UTY34" s="27"/>
      <c r="UTZ34" s="27"/>
      <c r="UUA34" s="27"/>
      <c r="UUB34" s="27"/>
      <c r="UUC34" s="27"/>
      <c r="UUD34" s="27"/>
      <c r="UUE34" s="27"/>
      <c r="UUF34" s="27"/>
      <c r="UUG34" s="27"/>
      <c r="UUH34" s="27"/>
      <c r="UUI34" s="27"/>
      <c r="UUJ34" s="27"/>
      <c r="UUK34" s="27"/>
      <c r="UUL34" s="27"/>
      <c r="UUM34" s="27"/>
      <c r="UUN34" s="27"/>
      <c r="UUO34" s="27"/>
      <c r="UUP34" s="27"/>
      <c r="UUQ34" s="27"/>
      <c r="UUR34" s="27"/>
      <c r="UUS34" s="27"/>
      <c r="UUT34" s="27"/>
      <c r="UUU34" s="27"/>
      <c r="UUV34" s="27"/>
      <c r="UUW34" s="27"/>
      <c r="UUX34" s="27"/>
      <c r="UUY34" s="27"/>
      <c r="UUZ34" s="27"/>
      <c r="UVA34" s="27"/>
      <c r="UVB34" s="27"/>
      <c r="UVC34" s="27"/>
      <c r="UVD34" s="27"/>
      <c r="UVE34" s="27"/>
      <c r="UVF34" s="27"/>
      <c r="UVG34" s="27"/>
      <c r="UVH34" s="27"/>
      <c r="UVI34" s="27"/>
      <c r="UVJ34" s="27"/>
      <c r="UVK34" s="27"/>
      <c r="UVL34" s="27"/>
      <c r="UVM34" s="27"/>
      <c r="UVN34" s="27"/>
      <c r="UVO34" s="27"/>
      <c r="UVP34" s="27"/>
      <c r="UVQ34" s="27"/>
      <c r="UVR34" s="27"/>
      <c r="UVS34" s="27"/>
      <c r="UVT34" s="27"/>
      <c r="UVU34" s="27"/>
      <c r="UVV34" s="27"/>
      <c r="UVW34" s="27"/>
      <c r="UVX34" s="27"/>
      <c r="UVY34" s="27"/>
      <c r="UVZ34" s="27"/>
      <c r="UWA34" s="27"/>
      <c r="UWB34" s="27"/>
      <c r="UWC34" s="27"/>
      <c r="UWD34" s="27"/>
      <c r="UWE34" s="27"/>
      <c r="UWF34" s="27"/>
      <c r="UWG34" s="27"/>
      <c r="UWH34" s="27"/>
      <c r="UWI34" s="27"/>
      <c r="UWJ34" s="27"/>
      <c r="UWK34" s="27"/>
      <c r="UWL34" s="27"/>
      <c r="UWM34" s="27"/>
      <c r="UWN34" s="27"/>
      <c r="UWO34" s="27"/>
      <c r="UWP34" s="27"/>
      <c r="UWQ34" s="27"/>
      <c r="UWR34" s="27"/>
      <c r="UWS34" s="27"/>
      <c r="UWT34" s="27"/>
      <c r="UWU34" s="27"/>
      <c r="UWV34" s="27"/>
      <c r="UWW34" s="27"/>
      <c r="UWX34" s="27"/>
      <c r="UWY34" s="27"/>
      <c r="UWZ34" s="27"/>
      <c r="UXA34" s="27"/>
      <c r="UXB34" s="27"/>
      <c r="UXC34" s="27"/>
      <c r="UXD34" s="27"/>
      <c r="UXE34" s="27"/>
      <c r="UXF34" s="27"/>
      <c r="UXG34" s="27"/>
      <c r="UXH34" s="27"/>
      <c r="UXI34" s="27"/>
      <c r="UXJ34" s="27"/>
      <c r="UXK34" s="27"/>
      <c r="UXL34" s="27"/>
      <c r="UXM34" s="27"/>
      <c r="UXN34" s="27"/>
      <c r="UXO34" s="27"/>
      <c r="UXP34" s="27"/>
      <c r="UXQ34" s="27"/>
      <c r="UXR34" s="27"/>
      <c r="UXS34" s="27"/>
      <c r="UXT34" s="27"/>
      <c r="UXU34" s="27"/>
      <c r="UXV34" s="27"/>
      <c r="UXW34" s="27"/>
      <c r="UXX34" s="27"/>
      <c r="UXY34" s="27"/>
      <c r="UXZ34" s="27"/>
      <c r="UYA34" s="27"/>
      <c r="UYB34" s="27"/>
      <c r="UYC34" s="27"/>
      <c r="UYD34" s="27"/>
      <c r="UYE34" s="27"/>
      <c r="UYF34" s="27"/>
      <c r="UYG34" s="27"/>
      <c r="UYH34" s="27"/>
      <c r="UYI34" s="27"/>
      <c r="UYJ34" s="27"/>
      <c r="UYK34" s="27"/>
      <c r="UYL34" s="27"/>
      <c r="UYM34" s="27"/>
      <c r="UYN34" s="27"/>
      <c r="UYO34" s="27"/>
      <c r="UYP34" s="27"/>
      <c r="UYQ34" s="27"/>
      <c r="UYR34" s="27"/>
      <c r="UYS34" s="27"/>
      <c r="UYT34" s="27"/>
      <c r="UYU34" s="27"/>
      <c r="UYV34" s="27"/>
      <c r="UYW34" s="27"/>
      <c r="UYX34" s="27"/>
      <c r="UYY34" s="27"/>
      <c r="UYZ34" s="27"/>
      <c r="UZA34" s="27"/>
      <c r="UZB34" s="27"/>
      <c r="UZC34" s="27"/>
      <c r="UZD34" s="27"/>
      <c r="UZE34" s="27"/>
      <c r="UZF34" s="27"/>
      <c r="UZG34" s="27"/>
      <c r="UZH34" s="27"/>
      <c r="UZI34" s="27"/>
      <c r="UZJ34" s="27"/>
      <c r="UZK34" s="27"/>
      <c r="UZL34" s="27"/>
      <c r="UZM34" s="27"/>
      <c r="UZN34" s="27"/>
      <c r="UZO34" s="27"/>
      <c r="UZP34" s="27"/>
      <c r="UZQ34" s="27"/>
      <c r="UZR34" s="27"/>
      <c r="UZS34" s="27"/>
      <c r="UZT34" s="27"/>
      <c r="UZU34" s="27"/>
      <c r="UZV34" s="27"/>
      <c r="UZW34" s="27"/>
      <c r="UZX34" s="27"/>
      <c r="UZY34" s="27"/>
      <c r="UZZ34" s="27"/>
      <c r="VAA34" s="27"/>
      <c r="VAB34" s="27"/>
      <c r="VAC34" s="27"/>
      <c r="VAD34" s="27"/>
      <c r="VAE34" s="27"/>
      <c r="VAF34" s="27"/>
      <c r="VAG34" s="27"/>
      <c r="VAH34" s="27"/>
      <c r="VAI34" s="27"/>
      <c r="VAJ34" s="27"/>
      <c r="VAK34" s="27"/>
      <c r="VAL34" s="27"/>
      <c r="VAM34" s="27"/>
      <c r="VAN34" s="27"/>
      <c r="VAO34" s="27"/>
      <c r="VAP34" s="27"/>
      <c r="VAQ34" s="27"/>
      <c r="VAR34" s="27"/>
      <c r="VAS34" s="27"/>
      <c r="VAT34" s="27"/>
      <c r="VAU34" s="27"/>
      <c r="VAV34" s="27"/>
      <c r="VAW34" s="27"/>
      <c r="VAX34" s="27"/>
      <c r="VAY34" s="27"/>
      <c r="VAZ34" s="27"/>
      <c r="VBA34" s="27"/>
      <c r="VBB34" s="27"/>
      <c r="VBC34" s="27"/>
      <c r="VBD34" s="27"/>
      <c r="VBE34" s="27"/>
      <c r="VBF34" s="27"/>
      <c r="VBG34" s="27"/>
      <c r="VBH34" s="27"/>
      <c r="VBI34" s="27"/>
      <c r="VBJ34" s="27"/>
      <c r="VBK34" s="27"/>
      <c r="VBL34" s="27"/>
      <c r="VBM34" s="27"/>
      <c r="VBN34" s="27"/>
      <c r="VBO34" s="27"/>
      <c r="VBP34" s="27"/>
      <c r="VBQ34" s="27"/>
      <c r="VBR34" s="27"/>
      <c r="VBS34" s="27"/>
      <c r="VBT34" s="27"/>
      <c r="VBU34" s="27"/>
      <c r="VBV34" s="27"/>
      <c r="VBW34" s="27"/>
      <c r="VBX34" s="27"/>
      <c r="VBY34" s="27"/>
      <c r="VBZ34" s="27"/>
      <c r="VCA34" s="27"/>
      <c r="VCB34" s="27"/>
      <c r="VCC34" s="27"/>
      <c r="VCD34" s="27"/>
      <c r="VCE34" s="27"/>
      <c r="VCF34" s="27"/>
      <c r="VCG34" s="27"/>
      <c r="VCH34" s="27"/>
      <c r="VCI34" s="27"/>
      <c r="VCJ34" s="27"/>
      <c r="VCK34" s="27"/>
      <c r="VCL34" s="27"/>
      <c r="VCM34" s="27"/>
      <c r="VCN34" s="27"/>
      <c r="VCO34" s="27"/>
      <c r="VCP34" s="27"/>
      <c r="VCQ34" s="27"/>
      <c r="VCR34" s="27"/>
      <c r="VCS34" s="27"/>
      <c r="VCT34" s="27"/>
      <c r="VCU34" s="27"/>
      <c r="VCV34" s="27"/>
      <c r="VCW34" s="27"/>
      <c r="VCX34" s="27"/>
      <c r="VCY34" s="27"/>
      <c r="VCZ34" s="27"/>
      <c r="VDA34" s="27"/>
      <c r="VDB34" s="27"/>
      <c r="VDC34" s="27"/>
      <c r="VDD34" s="27"/>
      <c r="VDE34" s="27"/>
      <c r="VDF34" s="27"/>
      <c r="VDG34" s="27"/>
      <c r="VDH34" s="27"/>
      <c r="VDI34" s="27"/>
      <c r="VDJ34" s="27"/>
      <c r="VDK34" s="27"/>
      <c r="VDL34" s="27"/>
      <c r="VDM34" s="27"/>
      <c r="VDN34" s="27"/>
      <c r="VDO34" s="27"/>
      <c r="VDP34" s="27"/>
      <c r="VDQ34" s="27"/>
      <c r="VDR34" s="27"/>
      <c r="VDS34" s="27"/>
      <c r="VDT34" s="27"/>
      <c r="VDU34" s="27"/>
      <c r="VDV34" s="27"/>
      <c r="VDW34" s="27"/>
      <c r="VDX34" s="27"/>
      <c r="VDY34" s="27"/>
      <c r="VDZ34" s="27"/>
      <c r="VEA34" s="27"/>
      <c r="VEB34" s="27"/>
      <c r="VEC34" s="27"/>
      <c r="VED34" s="27"/>
      <c r="VEE34" s="27"/>
      <c r="VEF34" s="27"/>
      <c r="VEG34" s="27"/>
      <c r="VEH34" s="27"/>
      <c r="VEI34" s="27"/>
      <c r="VEJ34" s="27"/>
      <c r="VEK34" s="27"/>
      <c r="VEL34" s="27"/>
      <c r="VEM34" s="27"/>
      <c r="VEN34" s="27"/>
      <c r="VEO34" s="27"/>
      <c r="VEP34" s="27"/>
      <c r="VEQ34" s="27"/>
      <c r="VER34" s="27"/>
      <c r="VES34" s="27"/>
      <c r="VET34" s="27"/>
      <c r="VEU34" s="27"/>
      <c r="VEV34" s="27"/>
      <c r="VEW34" s="27"/>
      <c r="VEX34" s="27"/>
      <c r="VEY34" s="27"/>
      <c r="VEZ34" s="27"/>
      <c r="VFA34" s="27"/>
      <c r="VFB34" s="27"/>
      <c r="VFC34" s="27"/>
      <c r="VFD34" s="27"/>
      <c r="VFE34" s="27"/>
      <c r="VFF34" s="27"/>
      <c r="VFG34" s="27"/>
      <c r="VFH34" s="27"/>
      <c r="VFI34" s="27"/>
      <c r="VFJ34" s="27"/>
      <c r="VFK34" s="27"/>
      <c r="VFL34" s="27"/>
      <c r="VFM34" s="27"/>
      <c r="VFN34" s="27"/>
      <c r="VFO34" s="27"/>
      <c r="VFP34" s="27"/>
      <c r="VFQ34" s="27"/>
      <c r="VFR34" s="27"/>
      <c r="VFS34" s="27"/>
      <c r="VFT34" s="27"/>
      <c r="VFU34" s="27"/>
      <c r="VFV34" s="27"/>
      <c r="VFW34" s="27"/>
      <c r="VFX34" s="27"/>
      <c r="VFY34" s="27"/>
      <c r="VFZ34" s="27"/>
      <c r="VGA34" s="27"/>
      <c r="VGB34" s="27"/>
      <c r="VGC34" s="27"/>
      <c r="VGD34" s="27"/>
      <c r="VGE34" s="27"/>
      <c r="VGF34" s="27"/>
      <c r="VGG34" s="27"/>
      <c r="VGH34" s="27"/>
      <c r="VGI34" s="27"/>
      <c r="VGJ34" s="27"/>
      <c r="VGK34" s="27"/>
      <c r="VGL34" s="27"/>
      <c r="VGM34" s="27"/>
      <c r="VGN34" s="27"/>
      <c r="VGO34" s="27"/>
      <c r="VGP34" s="27"/>
      <c r="VGQ34" s="27"/>
      <c r="VGR34" s="27"/>
      <c r="VGS34" s="27"/>
      <c r="VGT34" s="27"/>
      <c r="VGU34" s="27"/>
      <c r="VGV34" s="27"/>
      <c r="VGW34" s="27"/>
      <c r="VGX34" s="27"/>
      <c r="VGY34" s="27"/>
      <c r="VGZ34" s="27"/>
      <c r="VHA34" s="27"/>
      <c r="VHB34" s="27"/>
      <c r="VHC34" s="27"/>
      <c r="VHD34" s="27"/>
      <c r="VHE34" s="27"/>
      <c r="VHF34" s="27"/>
      <c r="VHG34" s="27"/>
      <c r="VHH34" s="27"/>
      <c r="VHI34" s="27"/>
      <c r="VHJ34" s="27"/>
      <c r="VHK34" s="27"/>
      <c r="VHL34" s="27"/>
      <c r="VHM34" s="27"/>
      <c r="VHN34" s="27"/>
      <c r="VHO34" s="27"/>
      <c r="VHP34" s="27"/>
      <c r="VHQ34" s="27"/>
      <c r="VHR34" s="27"/>
      <c r="VHS34" s="27"/>
      <c r="VHT34" s="27"/>
      <c r="VHU34" s="27"/>
      <c r="VHV34" s="27"/>
      <c r="VHW34" s="27"/>
      <c r="VHX34" s="27"/>
      <c r="VHY34" s="27"/>
      <c r="VHZ34" s="27"/>
      <c r="VIA34" s="27"/>
      <c r="VIB34" s="27"/>
      <c r="VIC34" s="27"/>
      <c r="VID34" s="27"/>
      <c r="VIE34" s="27"/>
      <c r="VIF34" s="27"/>
      <c r="VIG34" s="27"/>
      <c r="VIH34" s="27"/>
      <c r="VII34" s="27"/>
      <c r="VIJ34" s="27"/>
      <c r="VIK34" s="27"/>
      <c r="VIL34" s="27"/>
      <c r="VIM34" s="27"/>
      <c r="VIN34" s="27"/>
      <c r="VIO34" s="27"/>
      <c r="VIP34" s="27"/>
      <c r="VIQ34" s="27"/>
      <c r="VIR34" s="27"/>
      <c r="VIS34" s="27"/>
      <c r="VIT34" s="27"/>
      <c r="VIU34" s="27"/>
      <c r="VIV34" s="27"/>
      <c r="VIW34" s="27"/>
      <c r="VIX34" s="27"/>
      <c r="VIY34" s="27"/>
      <c r="VIZ34" s="27"/>
      <c r="VJA34" s="27"/>
      <c r="VJB34" s="27"/>
      <c r="VJC34" s="27"/>
      <c r="VJD34" s="27"/>
      <c r="VJE34" s="27"/>
      <c r="VJF34" s="27"/>
      <c r="VJG34" s="27"/>
      <c r="VJH34" s="27"/>
      <c r="VJI34" s="27"/>
      <c r="VJJ34" s="27"/>
      <c r="VJK34" s="27"/>
      <c r="VJL34" s="27"/>
      <c r="VJM34" s="27"/>
      <c r="VJN34" s="27"/>
      <c r="VJO34" s="27"/>
      <c r="VJP34" s="27"/>
      <c r="VJQ34" s="27"/>
      <c r="VJR34" s="27"/>
      <c r="VJS34" s="27"/>
      <c r="VJT34" s="27"/>
      <c r="VJU34" s="27"/>
      <c r="VJV34" s="27"/>
      <c r="VJW34" s="27"/>
      <c r="VJX34" s="27"/>
      <c r="VJY34" s="27"/>
      <c r="VJZ34" s="27"/>
      <c r="VKA34" s="27"/>
      <c r="VKB34" s="27"/>
      <c r="VKC34" s="27"/>
      <c r="VKD34" s="27"/>
      <c r="VKE34" s="27"/>
      <c r="VKF34" s="27"/>
      <c r="VKG34" s="27"/>
      <c r="VKH34" s="27"/>
      <c r="VKI34" s="27"/>
      <c r="VKJ34" s="27"/>
      <c r="VKK34" s="27"/>
      <c r="VKL34" s="27"/>
      <c r="VKM34" s="27"/>
      <c r="VKN34" s="27"/>
      <c r="VKO34" s="27"/>
      <c r="VKP34" s="27"/>
      <c r="VKQ34" s="27"/>
      <c r="VKR34" s="27"/>
      <c r="VKS34" s="27"/>
      <c r="VKT34" s="27"/>
      <c r="VKU34" s="27"/>
      <c r="VKV34" s="27"/>
      <c r="VKW34" s="27"/>
      <c r="VKX34" s="27"/>
      <c r="VKY34" s="27"/>
      <c r="VKZ34" s="27"/>
      <c r="VLA34" s="27"/>
      <c r="VLB34" s="27"/>
      <c r="VLC34" s="27"/>
      <c r="VLD34" s="27"/>
      <c r="VLE34" s="27"/>
      <c r="VLF34" s="27"/>
      <c r="VLG34" s="27"/>
      <c r="VLH34" s="27"/>
      <c r="VLI34" s="27"/>
      <c r="VLJ34" s="27"/>
      <c r="VLK34" s="27"/>
      <c r="VLL34" s="27"/>
      <c r="VLM34" s="27"/>
      <c r="VLN34" s="27"/>
      <c r="VLO34" s="27"/>
      <c r="VLP34" s="27"/>
      <c r="VLQ34" s="27"/>
      <c r="VLR34" s="27"/>
      <c r="VLS34" s="27"/>
      <c r="VLT34" s="27"/>
      <c r="VLU34" s="27"/>
      <c r="VLV34" s="27"/>
      <c r="VLW34" s="27"/>
      <c r="VLX34" s="27"/>
      <c r="VLY34" s="27"/>
      <c r="VLZ34" s="27"/>
      <c r="VMA34" s="27"/>
      <c r="VMB34" s="27"/>
      <c r="VMC34" s="27"/>
      <c r="VMD34" s="27"/>
      <c r="VME34" s="27"/>
      <c r="VMF34" s="27"/>
      <c r="VMG34" s="27"/>
      <c r="VMH34" s="27"/>
      <c r="VMI34" s="27"/>
      <c r="VMJ34" s="27"/>
      <c r="VMK34" s="27"/>
      <c r="VML34" s="27"/>
      <c r="VMM34" s="27"/>
      <c r="VMN34" s="27"/>
      <c r="VMO34" s="27"/>
      <c r="VMP34" s="27"/>
      <c r="VMQ34" s="27"/>
      <c r="VMR34" s="27"/>
      <c r="VMS34" s="27"/>
      <c r="VMT34" s="27"/>
      <c r="VMU34" s="27"/>
      <c r="VMV34" s="27"/>
      <c r="VMW34" s="27"/>
      <c r="VMX34" s="27"/>
      <c r="VMY34" s="27"/>
      <c r="VMZ34" s="27"/>
      <c r="VNA34" s="27"/>
      <c r="VNB34" s="27"/>
      <c r="VNC34" s="27"/>
      <c r="VND34" s="27"/>
      <c r="VNE34" s="27"/>
      <c r="VNF34" s="27"/>
      <c r="VNG34" s="27"/>
      <c r="VNH34" s="27"/>
      <c r="VNI34" s="27"/>
      <c r="VNJ34" s="27"/>
      <c r="VNK34" s="27"/>
      <c r="VNL34" s="27"/>
      <c r="VNM34" s="27"/>
      <c r="VNN34" s="27"/>
      <c r="VNO34" s="27"/>
      <c r="VNP34" s="27"/>
      <c r="VNQ34" s="27"/>
      <c r="VNR34" s="27"/>
      <c r="VNS34" s="27"/>
      <c r="VNT34" s="27"/>
      <c r="VNU34" s="27"/>
      <c r="VNV34" s="27"/>
      <c r="VNW34" s="27"/>
      <c r="VNX34" s="27"/>
      <c r="VNY34" s="27"/>
      <c r="VNZ34" s="27"/>
      <c r="VOA34" s="27"/>
      <c r="VOB34" s="27"/>
      <c r="VOC34" s="27"/>
      <c r="VOD34" s="27"/>
      <c r="VOE34" s="27"/>
      <c r="VOF34" s="27"/>
      <c r="VOG34" s="27"/>
      <c r="VOH34" s="27"/>
      <c r="VOI34" s="27"/>
      <c r="VOJ34" s="27"/>
      <c r="VOK34" s="27"/>
      <c r="VOL34" s="27"/>
      <c r="VOM34" s="27"/>
      <c r="VON34" s="27"/>
      <c r="VOO34" s="27"/>
      <c r="VOP34" s="27"/>
      <c r="VOQ34" s="27"/>
      <c r="VOR34" s="27"/>
      <c r="VOS34" s="27"/>
      <c r="VOT34" s="27"/>
      <c r="VOU34" s="27"/>
      <c r="VOV34" s="27"/>
      <c r="VOW34" s="27"/>
      <c r="VOX34" s="27"/>
      <c r="VOY34" s="27"/>
      <c r="VOZ34" s="27"/>
      <c r="VPA34" s="27"/>
      <c r="VPB34" s="27"/>
      <c r="VPC34" s="27"/>
      <c r="VPD34" s="27"/>
      <c r="VPE34" s="27"/>
      <c r="VPF34" s="27"/>
      <c r="VPG34" s="27"/>
      <c r="VPH34" s="27"/>
      <c r="VPI34" s="27"/>
      <c r="VPJ34" s="27"/>
      <c r="VPK34" s="27"/>
      <c r="VPL34" s="27"/>
      <c r="VPM34" s="27"/>
      <c r="VPN34" s="27"/>
      <c r="VPO34" s="27"/>
      <c r="VPP34" s="27"/>
      <c r="VPQ34" s="27"/>
      <c r="VPR34" s="27"/>
      <c r="VPS34" s="27"/>
      <c r="VPT34" s="27"/>
      <c r="VPU34" s="27"/>
      <c r="VPV34" s="27"/>
      <c r="VPW34" s="27"/>
      <c r="VPX34" s="27"/>
      <c r="VPY34" s="27"/>
      <c r="VPZ34" s="27"/>
      <c r="VQA34" s="27"/>
      <c r="VQB34" s="27"/>
      <c r="VQC34" s="27"/>
      <c r="VQD34" s="27"/>
      <c r="VQE34" s="27"/>
      <c r="VQF34" s="27"/>
      <c r="VQG34" s="27"/>
      <c r="VQH34" s="27"/>
      <c r="VQI34" s="27"/>
      <c r="VQJ34" s="27"/>
      <c r="VQK34" s="27"/>
      <c r="VQL34" s="27"/>
      <c r="VQM34" s="27"/>
      <c r="VQN34" s="27"/>
      <c r="VQO34" s="27"/>
      <c r="VQP34" s="27"/>
      <c r="VQQ34" s="27"/>
      <c r="VQR34" s="27"/>
      <c r="VQS34" s="27"/>
      <c r="VQT34" s="27"/>
      <c r="VQU34" s="27"/>
      <c r="VQV34" s="27"/>
      <c r="VQW34" s="27"/>
      <c r="VQX34" s="27"/>
      <c r="VQY34" s="27"/>
      <c r="VQZ34" s="27"/>
      <c r="VRA34" s="27"/>
      <c r="VRB34" s="27"/>
      <c r="VRC34" s="27"/>
      <c r="VRD34" s="27"/>
      <c r="VRE34" s="27"/>
      <c r="VRF34" s="27"/>
      <c r="VRG34" s="27"/>
      <c r="VRH34" s="27"/>
      <c r="VRI34" s="27"/>
      <c r="VRJ34" s="27"/>
      <c r="VRK34" s="27"/>
      <c r="VRL34" s="27"/>
      <c r="VRM34" s="27"/>
      <c r="VRN34" s="27"/>
      <c r="VRO34" s="27"/>
      <c r="VRP34" s="27"/>
      <c r="VRQ34" s="27"/>
      <c r="VRR34" s="27"/>
      <c r="VRS34" s="27"/>
      <c r="VRT34" s="27"/>
      <c r="VRU34" s="27"/>
      <c r="VRV34" s="27"/>
      <c r="VRW34" s="27"/>
      <c r="VRX34" s="27"/>
      <c r="VRY34" s="27"/>
      <c r="VRZ34" s="27"/>
      <c r="VSA34" s="27"/>
      <c r="VSB34" s="27"/>
      <c r="VSC34" s="27"/>
      <c r="VSD34" s="27"/>
      <c r="VSE34" s="27"/>
      <c r="VSF34" s="27"/>
      <c r="VSG34" s="27"/>
      <c r="VSH34" s="27"/>
      <c r="VSI34" s="27"/>
      <c r="VSJ34" s="27"/>
      <c r="VSK34" s="27"/>
      <c r="VSL34" s="27"/>
      <c r="VSM34" s="27"/>
      <c r="VSN34" s="27"/>
      <c r="VSO34" s="27"/>
      <c r="VSP34" s="27"/>
      <c r="VSQ34" s="27"/>
      <c r="VSR34" s="27"/>
      <c r="VSS34" s="27"/>
      <c r="VST34" s="27"/>
      <c r="VSU34" s="27"/>
      <c r="VSV34" s="27"/>
      <c r="VSW34" s="27"/>
      <c r="VSX34" s="27"/>
      <c r="VSY34" s="27"/>
      <c r="VSZ34" s="27"/>
      <c r="VTA34" s="27"/>
      <c r="VTB34" s="27"/>
      <c r="VTC34" s="27"/>
      <c r="VTD34" s="27"/>
      <c r="VTE34" s="27"/>
      <c r="VTF34" s="27"/>
      <c r="VTG34" s="27"/>
      <c r="VTH34" s="27"/>
      <c r="VTI34" s="27"/>
      <c r="VTJ34" s="27"/>
      <c r="VTK34" s="27"/>
      <c r="VTL34" s="27"/>
      <c r="VTM34" s="27"/>
      <c r="VTN34" s="27"/>
      <c r="VTO34" s="27"/>
      <c r="VTP34" s="27"/>
      <c r="VTQ34" s="27"/>
      <c r="VTR34" s="27"/>
      <c r="VTS34" s="27"/>
      <c r="VTT34" s="27"/>
      <c r="VTU34" s="27"/>
      <c r="VTV34" s="27"/>
      <c r="VTW34" s="27"/>
      <c r="VTX34" s="27"/>
      <c r="VTY34" s="27"/>
      <c r="VTZ34" s="27"/>
      <c r="VUA34" s="27"/>
      <c r="VUB34" s="27"/>
      <c r="VUC34" s="27"/>
      <c r="VUD34" s="27"/>
      <c r="VUE34" s="27"/>
      <c r="VUF34" s="27"/>
      <c r="VUG34" s="27"/>
      <c r="VUH34" s="27"/>
      <c r="VUI34" s="27"/>
      <c r="VUJ34" s="27"/>
      <c r="VUK34" s="27"/>
      <c r="VUL34" s="27"/>
      <c r="VUM34" s="27"/>
      <c r="VUN34" s="27"/>
      <c r="VUO34" s="27"/>
      <c r="VUP34" s="27"/>
      <c r="VUQ34" s="27"/>
      <c r="VUR34" s="27"/>
      <c r="VUS34" s="27"/>
      <c r="VUT34" s="27"/>
      <c r="VUU34" s="27"/>
      <c r="VUV34" s="27"/>
      <c r="VUW34" s="27"/>
      <c r="VUX34" s="27"/>
      <c r="VUY34" s="27"/>
      <c r="VUZ34" s="27"/>
      <c r="VVA34" s="27"/>
      <c r="VVB34" s="27"/>
      <c r="VVC34" s="27"/>
      <c r="VVD34" s="27"/>
      <c r="VVE34" s="27"/>
      <c r="VVF34" s="27"/>
      <c r="VVG34" s="27"/>
      <c r="VVH34" s="27"/>
      <c r="VVI34" s="27"/>
      <c r="VVJ34" s="27"/>
      <c r="VVK34" s="27"/>
      <c r="VVL34" s="27"/>
      <c r="VVM34" s="27"/>
      <c r="VVN34" s="27"/>
      <c r="VVO34" s="27"/>
      <c r="VVP34" s="27"/>
      <c r="VVQ34" s="27"/>
      <c r="VVR34" s="27"/>
      <c r="VVS34" s="27"/>
      <c r="VVT34" s="27"/>
      <c r="VVU34" s="27"/>
      <c r="VVV34" s="27"/>
      <c r="VVW34" s="27"/>
      <c r="VVX34" s="27"/>
      <c r="VVY34" s="27"/>
      <c r="VVZ34" s="27"/>
      <c r="VWA34" s="27"/>
      <c r="VWB34" s="27"/>
      <c r="VWC34" s="27"/>
      <c r="VWD34" s="27"/>
      <c r="VWE34" s="27"/>
      <c r="VWF34" s="27"/>
      <c r="VWG34" s="27"/>
      <c r="VWH34" s="27"/>
      <c r="VWI34" s="27"/>
      <c r="VWJ34" s="27"/>
      <c r="VWK34" s="27"/>
      <c r="VWL34" s="27"/>
      <c r="VWM34" s="27"/>
      <c r="VWN34" s="27"/>
      <c r="VWO34" s="27"/>
      <c r="VWP34" s="27"/>
      <c r="VWQ34" s="27"/>
      <c r="VWR34" s="27"/>
      <c r="VWS34" s="27"/>
      <c r="VWT34" s="27"/>
      <c r="VWU34" s="27"/>
      <c r="VWV34" s="27"/>
      <c r="VWW34" s="27"/>
      <c r="VWX34" s="27"/>
      <c r="VWY34" s="27"/>
      <c r="VWZ34" s="27"/>
      <c r="VXA34" s="27"/>
      <c r="VXB34" s="27"/>
      <c r="VXC34" s="27"/>
      <c r="VXD34" s="27"/>
      <c r="VXE34" s="27"/>
      <c r="VXF34" s="27"/>
      <c r="VXG34" s="27"/>
      <c r="VXH34" s="27"/>
      <c r="VXI34" s="27"/>
      <c r="VXJ34" s="27"/>
      <c r="VXK34" s="27"/>
      <c r="VXL34" s="27"/>
      <c r="VXM34" s="27"/>
      <c r="VXN34" s="27"/>
      <c r="VXO34" s="27"/>
      <c r="VXP34" s="27"/>
      <c r="VXQ34" s="27"/>
      <c r="VXR34" s="27"/>
      <c r="VXS34" s="27"/>
      <c r="VXT34" s="27"/>
      <c r="VXU34" s="27"/>
      <c r="VXV34" s="27"/>
      <c r="VXW34" s="27"/>
      <c r="VXX34" s="27"/>
      <c r="VXY34" s="27"/>
      <c r="VXZ34" s="27"/>
      <c r="VYA34" s="27"/>
      <c r="VYB34" s="27"/>
      <c r="VYC34" s="27"/>
      <c r="VYD34" s="27"/>
      <c r="VYE34" s="27"/>
      <c r="VYF34" s="27"/>
      <c r="VYG34" s="27"/>
      <c r="VYH34" s="27"/>
      <c r="VYI34" s="27"/>
      <c r="VYJ34" s="27"/>
      <c r="VYK34" s="27"/>
      <c r="VYL34" s="27"/>
      <c r="VYM34" s="27"/>
      <c r="VYN34" s="27"/>
      <c r="VYO34" s="27"/>
      <c r="VYP34" s="27"/>
      <c r="VYQ34" s="27"/>
      <c r="VYR34" s="27"/>
      <c r="VYS34" s="27"/>
      <c r="VYT34" s="27"/>
      <c r="VYU34" s="27"/>
      <c r="VYV34" s="27"/>
      <c r="VYW34" s="27"/>
      <c r="VYX34" s="27"/>
      <c r="VYY34" s="27"/>
      <c r="VYZ34" s="27"/>
      <c r="VZA34" s="27"/>
      <c r="VZB34" s="27"/>
      <c r="VZC34" s="27"/>
      <c r="VZD34" s="27"/>
      <c r="VZE34" s="27"/>
      <c r="VZF34" s="27"/>
      <c r="VZG34" s="27"/>
      <c r="VZH34" s="27"/>
      <c r="VZI34" s="27"/>
      <c r="VZJ34" s="27"/>
      <c r="VZK34" s="27"/>
      <c r="VZL34" s="27"/>
      <c r="VZM34" s="27"/>
      <c r="VZN34" s="27"/>
      <c r="VZO34" s="27"/>
      <c r="VZP34" s="27"/>
      <c r="VZQ34" s="27"/>
      <c r="VZR34" s="27"/>
      <c r="VZS34" s="27"/>
      <c r="VZT34" s="27"/>
      <c r="VZU34" s="27"/>
      <c r="VZV34" s="27"/>
      <c r="VZW34" s="27"/>
      <c r="VZX34" s="27"/>
      <c r="VZY34" s="27"/>
      <c r="VZZ34" s="27"/>
      <c r="WAA34" s="27"/>
      <c r="WAB34" s="27"/>
      <c r="WAC34" s="27"/>
      <c r="WAD34" s="27"/>
      <c r="WAE34" s="27"/>
      <c r="WAF34" s="27"/>
      <c r="WAG34" s="27"/>
      <c r="WAH34" s="27"/>
      <c r="WAI34" s="27"/>
      <c r="WAJ34" s="27"/>
      <c r="WAK34" s="27"/>
      <c r="WAL34" s="27"/>
      <c r="WAM34" s="27"/>
      <c r="WAN34" s="27"/>
      <c r="WAO34" s="27"/>
      <c r="WAP34" s="27"/>
      <c r="WAQ34" s="27"/>
      <c r="WAR34" s="27"/>
      <c r="WAS34" s="27"/>
      <c r="WAT34" s="27"/>
      <c r="WAU34" s="27"/>
      <c r="WAV34" s="27"/>
      <c r="WAW34" s="27"/>
      <c r="WAX34" s="27"/>
      <c r="WAY34" s="27"/>
      <c r="WAZ34" s="27"/>
      <c r="WBA34" s="27"/>
      <c r="WBB34" s="27"/>
      <c r="WBC34" s="27"/>
      <c r="WBD34" s="27"/>
      <c r="WBE34" s="27"/>
      <c r="WBF34" s="27"/>
      <c r="WBG34" s="27"/>
      <c r="WBH34" s="27"/>
      <c r="WBI34" s="27"/>
      <c r="WBJ34" s="27"/>
      <c r="WBK34" s="27"/>
      <c r="WBL34" s="27"/>
      <c r="WBM34" s="27"/>
      <c r="WBN34" s="27"/>
      <c r="WBO34" s="27"/>
      <c r="WBP34" s="27"/>
      <c r="WBQ34" s="27"/>
      <c r="WBR34" s="27"/>
      <c r="WBS34" s="27"/>
      <c r="WBT34" s="27"/>
      <c r="WBU34" s="27"/>
      <c r="WBV34" s="27"/>
      <c r="WBW34" s="27"/>
      <c r="WBX34" s="27"/>
      <c r="WBY34" s="27"/>
      <c r="WBZ34" s="27"/>
      <c r="WCA34" s="27"/>
      <c r="WCB34" s="27"/>
      <c r="WCC34" s="27"/>
      <c r="WCD34" s="27"/>
      <c r="WCE34" s="27"/>
      <c r="WCF34" s="27"/>
      <c r="WCG34" s="27"/>
      <c r="WCH34" s="27"/>
      <c r="WCI34" s="27"/>
      <c r="WCJ34" s="27"/>
      <c r="WCK34" s="27"/>
      <c r="WCL34" s="27"/>
      <c r="WCM34" s="27"/>
      <c r="WCN34" s="27"/>
      <c r="WCO34" s="27"/>
      <c r="WCP34" s="27"/>
      <c r="WCQ34" s="27"/>
      <c r="WCR34" s="27"/>
      <c r="WCS34" s="27"/>
      <c r="WCT34" s="27"/>
      <c r="WCU34" s="27"/>
      <c r="WCV34" s="27"/>
      <c r="WCW34" s="27"/>
      <c r="WCX34" s="27"/>
      <c r="WCY34" s="27"/>
      <c r="WCZ34" s="27"/>
      <c r="WDA34" s="27"/>
      <c r="WDB34" s="27"/>
      <c r="WDC34" s="27"/>
      <c r="WDD34" s="27"/>
      <c r="WDE34" s="27"/>
      <c r="WDF34" s="27"/>
      <c r="WDG34" s="27"/>
      <c r="WDH34" s="27"/>
      <c r="WDI34" s="27"/>
      <c r="WDJ34" s="27"/>
      <c r="WDK34" s="27"/>
      <c r="WDL34" s="27"/>
      <c r="WDM34" s="27"/>
      <c r="WDN34" s="27"/>
      <c r="WDO34" s="27"/>
      <c r="WDP34" s="27"/>
      <c r="WDQ34" s="27"/>
      <c r="WDR34" s="27"/>
      <c r="WDS34" s="27"/>
      <c r="WDT34" s="27"/>
      <c r="WDU34" s="27"/>
      <c r="WDV34" s="27"/>
      <c r="WDW34" s="27"/>
      <c r="WDX34" s="27"/>
      <c r="WDY34" s="27"/>
      <c r="WDZ34" s="27"/>
      <c r="WEA34" s="27"/>
      <c r="WEB34" s="27"/>
      <c r="WEC34" s="27"/>
      <c r="WED34" s="27"/>
      <c r="WEE34" s="27"/>
      <c r="WEF34" s="27"/>
      <c r="WEG34" s="27"/>
      <c r="WEH34" s="27"/>
      <c r="WEI34" s="27"/>
      <c r="WEJ34" s="27"/>
      <c r="WEK34" s="27"/>
      <c r="WEL34" s="27"/>
      <c r="WEM34" s="27"/>
      <c r="WEN34" s="27"/>
      <c r="WEO34" s="27"/>
      <c r="WEP34" s="27"/>
      <c r="WEQ34" s="27"/>
      <c r="WER34" s="27"/>
      <c r="WES34" s="27"/>
      <c r="WET34" s="27"/>
      <c r="WEU34" s="27"/>
      <c r="WEV34" s="27"/>
      <c r="WEW34" s="27"/>
      <c r="WEX34" s="27"/>
      <c r="WEY34" s="27"/>
      <c r="WEZ34" s="27"/>
      <c r="WFA34" s="27"/>
      <c r="WFB34" s="27"/>
      <c r="WFC34" s="27"/>
      <c r="WFD34" s="27"/>
      <c r="WFE34" s="27"/>
      <c r="WFF34" s="27"/>
      <c r="WFG34" s="27"/>
      <c r="WFH34" s="27"/>
      <c r="WFI34" s="27"/>
      <c r="WFJ34" s="27"/>
      <c r="WFK34" s="27"/>
      <c r="WFL34" s="27"/>
      <c r="WFM34" s="27"/>
      <c r="WFN34" s="27"/>
      <c r="WFO34" s="27"/>
      <c r="WFP34" s="27"/>
      <c r="WFQ34" s="27"/>
      <c r="WFR34" s="27"/>
      <c r="WFS34" s="27"/>
      <c r="WFT34" s="27"/>
      <c r="WFU34" s="27"/>
      <c r="WFV34" s="27"/>
      <c r="WFW34" s="27"/>
      <c r="WFX34" s="27"/>
      <c r="WFY34" s="27"/>
      <c r="WFZ34" s="27"/>
      <c r="WGA34" s="27"/>
      <c r="WGB34" s="27"/>
      <c r="WGC34" s="27"/>
      <c r="WGD34" s="27"/>
      <c r="WGE34" s="27"/>
      <c r="WGF34" s="27"/>
      <c r="WGG34" s="27"/>
      <c r="WGH34" s="27"/>
      <c r="WGI34" s="27"/>
      <c r="WGJ34" s="27"/>
      <c r="WGK34" s="27"/>
      <c r="WGL34" s="27"/>
      <c r="WGM34" s="27"/>
      <c r="WGN34" s="27"/>
      <c r="WGO34" s="27"/>
      <c r="WGP34" s="27"/>
      <c r="WGQ34" s="27"/>
      <c r="WGR34" s="27"/>
      <c r="WGS34" s="27"/>
      <c r="WGT34" s="27"/>
      <c r="WGU34" s="27"/>
      <c r="WGV34" s="27"/>
      <c r="WGW34" s="27"/>
      <c r="WGX34" s="27"/>
      <c r="WGY34" s="27"/>
      <c r="WGZ34" s="27"/>
      <c r="WHA34" s="27"/>
      <c r="WHB34" s="27"/>
      <c r="WHC34" s="27"/>
      <c r="WHD34" s="27"/>
      <c r="WHE34" s="27"/>
      <c r="WHF34" s="27"/>
      <c r="WHG34" s="27"/>
      <c r="WHH34" s="27"/>
      <c r="WHI34" s="27"/>
      <c r="WHJ34" s="27"/>
      <c r="WHK34" s="27"/>
      <c r="WHL34" s="27"/>
      <c r="WHM34" s="27"/>
      <c r="WHN34" s="27"/>
      <c r="WHO34" s="27"/>
      <c r="WHP34" s="27"/>
      <c r="WHQ34" s="27"/>
      <c r="WHR34" s="27"/>
      <c r="WHS34" s="27"/>
      <c r="WHT34" s="27"/>
      <c r="WHU34" s="27"/>
      <c r="WHV34" s="27"/>
      <c r="WHW34" s="27"/>
      <c r="WHX34" s="27"/>
      <c r="WHY34" s="27"/>
      <c r="WHZ34" s="27"/>
      <c r="WIA34" s="27"/>
      <c r="WIB34" s="27"/>
      <c r="WIC34" s="27"/>
      <c r="WID34" s="27"/>
      <c r="WIE34" s="27"/>
      <c r="WIF34" s="27"/>
      <c r="WIG34" s="27"/>
      <c r="WIH34" s="27"/>
      <c r="WII34" s="27"/>
      <c r="WIJ34" s="27"/>
      <c r="WIK34" s="27"/>
      <c r="WIL34" s="27"/>
      <c r="WIM34" s="27"/>
      <c r="WIN34" s="27"/>
      <c r="WIO34" s="27"/>
      <c r="WIP34" s="27"/>
      <c r="WIQ34" s="27"/>
      <c r="WIR34" s="27"/>
      <c r="WIS34" s="27"/>
      <c r="WIT34" s="27"/>
      <c r="WIU34" s="27"/>
      <c r="WIV34" s="27"/>
      <c r="WIW34" s="27"/>
      <c r="WIX34" s="27"/>
      <c r="WIY34" s="27"/>
      <c r="WIZ34" s="27"/>
      <c r="WJA34" s="27"/>
      <c r="WJB34" s="27"/>
      <c r="WJC34" s="27"/>
      <c r="WJD34" s="27"/>
      <c r="WJE34" s="27"/>
      <c r="WJF34" s="27"/>
      <c r="WJG34" s="27"/>
      <c r="WJH34" s="27"/>
      <c r="WJI34" s="27"/>
      <c r="WJJ34" s="27"/>
      <c r="WJK34" s="27"/>
      <c r="WJL34" s="27"/>
      <c r="WJM34" s="27"/>
      <c r="WJN34" s="27"/>
      <c r="WJO34" s="27"/>
      <c r="WJP34" s="27"/>
      <c r="WJQ34" s="27"/>
      <c r="WJR34" s="27"/>
      <c r="WJS34" s="27"/>
      <c r="WJT34" s="27"/>
      <c r="WJU34" s="27"/>
      <c r="WJV34" s="27"/>
      <c r="WJW34" s="27"/>
      <c r="WJX34" s="27"/>
      <c r="WJY34" s="27"/>
      <c r="WJZ34" s="27"/>
      <c r="WKA34" s="27"/>
      <c r="WKB34" s="27"/>
      <c r="WKC34" s="27"/>
      <c r="WKD34" s="27"/>
      <c r="WKE34" s="27"/>
      <c r="WKF34" s="27"/>
      <c r="WKG34" s="27"/>
      <c r="WKH34" s="27"/>
      <c r="WKI34" s="27"/>
      <c r="WKJ34" s="27"/>
      <c r="WKK34" s="27"/>
      <c r="WKL34" s="27"/>
      <c r="WKM34" s="27"/>
      <c r="WKN34" s="27"/>
      <c r="WKO34" s="27"/>
      <c r="WKP34" s="27"/>
      <c r="WKQ34" s="27"/>
      <c r="WKR34" s="27"/>
      <c r="WKS34" s="27"/>
      <c r="WKT34" s="27"/>
      <c r="WKU34" s="27"/>
      <c r="WKV34" s="27"/>
      <c r="WKW34" s="27"/>
      <c r="WKX34" s="27"/>
      <c r="WKY34" s="27"/>
      <c r="WKZ34" s="27"/>
      <c r="WLA34" s="27"/>
      <c r="WLB34" s="27"/>
      <c r="WLC34" s="27"/>
      <c r="WLD34" s="27"/>
      <c r="WLE34" s="27"/>
      <c r="WLF34" s="27"/>
      <c r="WLG34" s="27"/>
      <c r="WLH34" s="27"/>
      <c r="WLI34" s="27"/>
      <c r="WLJ34" s="27"/>
      <c r="WLK34" s="27"/>
      <c r="WLL34" s="27"/>
      <c r="WLM34" s="27"/>
      <c r="WLN34" s="27"/>
      <c r="WLO34" s="27"/>
      <c r="WLP34" s="27"/>
      <c r="WLQ34" s="27"/>
      <c r="WLR34" s="27"/>
      <c r="WLS34" s="27"/>
      <c r="WLT34" s="27"/>
      <c r="WLU34" s="27"/>
      <c r="WLV34" s="27"/>
      <c r="WLW34" s="27"/>
      <c r="WLX34" s="27"/>
      <c r="WLY34" s="27"/>
      <c r="WLZ34" s="27"/>
      <c r="WMA34" s="27"/>
      <c r="WMB34" s="27"/>
      <c r="WMC34" s="27"/>
      <c r="WMD34" s="27"/>
      <c r="WME34" s="27"/>
      <c r="WMF34" s="27"/>
      <c r="WMG34" s="27"/>
      <c r="WMH34" s="27"/>
      <c r="WMI34" s="27"/>
      <c r="WMJ34" s="27"/>
      <c r="WMK34" s="27"/>
      <c r="WML34" s="27"/>
      <c r="WMM34" s="27"/>
      <c r="WMN34" s="27"/>
      <c r="WMO34" s="27"/>
      <c r="WMP34" s="27"/>
      <c r="WMQ34" s="27"/>
      <c r="WMR34" s="27"/>
      <c r="WMS34" s="27"/>
      <c r="WMT34" s="27"/>
      <c r="WMU34" s="27"/>
      <c r="WMV34" s="27"/>
      <c r="WMW34" s="27"/>
      <c r="WMX34" s="27"/>
      <c r="WMY34" s="27"/>
      <c r="WMZ34" s="27"/>
      <c r="WNA34" s="27"/>
      <c r="WNB34" s="27"/>
      <c r="WNC34" s="27"/>
      <c r="WND34" s="27"/>
      <c r="WNE34" s="27"/>
      <c r="WNF34" s="27"/>
      <c r="WNG34" s="27"/>
      <c r="WNH34" s="27"/>
      <c r="WNI34" s="27"/>
      <c r="WNJ34" s="27"/>
      <c r="WNK34" s="27"/>
      <c r="WNL34" s="27"/>
      <c r="WNM34" s="27"/>
      <c r="WNN34" s="27"/>
      <c r="WNO34" s="27"/>
      <c r="WNP34" s="27"/>
      <c r="WNQ34" s="27"/>
      <c r="WNR34" s="27"/>
      <c r="WNS34" s="27"/>
      <c r="WNT34" s="27"/>
      <c r="WNU34" s="27"/>
      <c r="WNV34" s="27"/>
      <c r="WNW34" s="27"/>
      <c r="WNX34" s="27"/>
      <c r="WNY34" s="27"/>
      <c r="WNZ34" s="27"/>
      <c r="WOA34" s="27"/>
      <c r="WOB34" s="27"/>
      <c r="WOC34" s="27"/>
      <c r="WOD34" s="27"/>
      <c r="WOE34" s="27"/>
      <c r="WOF34" s="27"/>
      <c r="WOG34" s="27"/>
      <c r="WOH34" s="27"/>
      <c r="WOI34" s="27"/>
      <c r="WOJ34" s="27"/>
      <c r="WOK34" s="27"/>
      <c r="WOL34" s="27"/>
      <c r="WOM34" s="27"/>
      <c r="WON34" s="27"/>
      <c r="WOO34" s="27"/>
      <c r="WOP34" s="27"/>
      <c r="WOQ34" s="27"/>
      <c r="WOR34" s="27"/>
      <c r="WOS34" s="27"/>
      <c r="WOT34" s="27"/>
      <c r="WOU34" s="27"/>
      <c r="WOV34" s="27"/>
      <c r="WOW34" s="27"/>
      <c r="WOX34" s="27"/>
      <c r="WOY34" s="27"/>
      <c r="WOZ34" s="27"/>
      <c r="WPA34" s="27"/>
      <c r="WPB34" s="27"/>
      <c r="WPC34" s="27"/>
      <c r="WPD34" s="27"/>
      <c r="WPE34" s="27"/>
      <c r="WPF34" s="27"/>
      <c r="WPG34" s="27"/>
      <c r="WPH34" s="27"/>
      <c r="WPI34" s="27"/>
      <c r="WPJ34" s="27"/>
      <c r="WPK34" s="27"/>
      <c r="WPL34" s="27"/>
      <c r="WPM34" s="27"/>
      <c r="WPN34" s="27"/>
      <c r="WPO34" s="27"/>
      <c r="WPP34" s="27"/>
      <c r="WPQ34" s="27"/>
      <c r="WPR34" s="27"/>
      <c r="WPS34" s="27"/>
      <c r="WPT34" s="27"/>
      <c r="WPU34" s="27"/>
      <c r="WPV34" s="27"/>
      <c r="WPW34" s="27"/>
      <c r="WPX34" s="27"/>
      <c r="WPY34" s="27"/>
      <c r="WPZ34" s="27"/>
      <c r="WQA34" s="27"/>
      <c r="WQB34" s="27"/>
      <c r="WQC34" s="27"/>
      <c r="WQD34" s="27"/>
      <c r="WQE34" s="27"/>
      <c r="WQF34" s="27"/>
      <c r="WQG34" s="27"/>
      <c r="WQH34" s="27"/>
      <c r="WQI34" s="27"/>
      <c r="WQJ34" s="27"/>
      <c r="WQK34" s="27"/>
      <c r="WQL34" s="27"/>
      <c r="WQM34" s="27"/>
      <c r="WQN34" s="27"/>
      <c r="WQO34" s="27"/>
      <c r="WQP34" s="27"/>
      <c r="WQQ34" s="27"/>
      <c r="WQR34" s="27"/>
      <c r="WQS34" s="27"/>
      <c r="WQT34" s="27"/>
      <c r="WQU34" s="27"/>
      <c r="WQV34" s="27"/>
      <c r="WQW34" s="27"/>
      <c r="WQX34" s="27"/>
      <c r="WQY34" s="27"/>
      <c r="WQZ34" s="27"/>
      <c r="WRA34" s="27"/>
      <c r="WRB34" s="27"/>
      <c r="WRC34" s="27"/>
      <c r="WRD34" s="27"/>
      <c r="WRE34" s="27"/>
      <c r="WRF34" s="27"/>
      <c r="WRG34" s="27"/>
      <c r="WRH34" s="27"/>
      <c r="WRI34" s="27"/>
      <c r="WRJ34" s="27"/>
      <c r="WRK34" s="27"/>
      <c r="WRL34" s="27"/>
      <c r="WRM34" s="27"/>
      <c r="WRN34" s="27"/>
      <c r="WRO34" s="27"/>
      <c r="WRP34" s="27"/>
      <c r="WRQ34" s="27"/>
      <c r="WRR34" s="27"/>
      <c r="WRS34" s="27"/>
      <c r="WRT34" s="27"/>
      <c r="WRU34" s="27"/>
      <c r="WRV34" s="27"/>
      <c r="WRW34" s="27"/>
      <c r="WRX34" s="27"/>
      <c r="WRY34" s="27"/>
      <c r="WRZ34" s="27"/>
      <c r="WSA34" s="27"/>
      <c r="WSB34" s="27"/>
      <c r="WSC34" s="27"/>
      <c r="WSD34" s="27"/>
      <c r="WSE34" s="27"/>
      <c r="WSF34" s="27"/>
      <c r="WSG34" s="27"/>
      <c r="WSH34" s="27"/>
      <c r="WSI34" s="27"/>
      <c r="WSJ34" s="27"/>
      <c r="WSK34" s="27"/>
      <c r="WSL34" s="27"/>
      <c r="WSM34" s="27"/>
      <c r="WSN34" s="27"/>
      <c r="WSO34" s="27"/>
      <c r="WSP34" s="27"/>
      <c r="WSQ34" s="27"/>
      <c r="WSR34" s="27"/>
      <c r="WSS34" s="27"/>
      <c r="WST34" s="27"/>
      <c r="WSU34" s="27"/>
      <c r="WSV34" s="27"/>
      <c r="WSW34" s="27"/>
      <c r="WSX34" s="27"/>
      <c r="WSY34" s="27"/>
      <c r="WSZ34" s="27"/>
      <c r="WTA34" s="27"/>
      <c r="WTB34" s="27"/>
      <c r="WTC34" s="27"/>
      <c r="WTD34" s="27"/>
      <c r="WTE34" s="27"/>
      <c r="WTF34" s="27"/>
      <c r="WTG34" s="27"/>
      <c r="WTH34" s="27"/>
      <c r="WTI34" s="27"/>
      <c r="WTJ34" s="27"/>
      <c r="WTK34" s="27"/>
      <c r="WTL34" s="27"/>
      <c r="WTM34" s="27"/>
      <c r="WTN34" s="27"/>
      <c r="WTO34" s="27"/>
      <c r="WTP34" s="27"/>
      <c r="WTQ34" s="27"/>
      <c r="WTR34" s="27"/>
      <c r="WTS34" s="27"/>
      <c r="WTT34" s="27"/>
      <c r="WTU34" s="27"/>
      <c r="WTV34" s="27"/>
      <c r="WTW34" s="27"/>
      <c r="WTX34" s="27"/>
      <c r="WTY34" s="27"/>
      <c r="WTZ34" s="27"/>
      <c r="WUA34" s="27"/>
      <c r="WUB34" s="27"/>
      <c r="WUC34" s="27"/>
      <c r="WUD34" s="27"/>
      <c r="WUE34" s="27"/>
      <c r="WUF34" s="27"/>
      <c r="WUG34" s="27"/>
      <c r="WUH34" s="27"/>
      <c r="WUI34" s="27"/>
      <c r="WUJ34" s="27"/>
      <c r="WUK34" s="27"/>
      <c r="WUL34" s="27"/>
      <c r="WUM34" s="27"/>
      <c r="WUN34" s="27"/>
      <c r="WUO34" s="27"/>
      <c r="WUP34" s="27"/>
      <c r="WUQ34" s="27"/>
      <c r="WUR34" s="27"/>
      <c r="WUS34" s="27"/>
      <c r="WUT34" s="27"/>
      <c r="WUU34" s="27"/>
      <c r="WUV34" s="27"/>
      <c r="WUW34" s="27"/>
      <c r="WUX34" s="27"/>
      <c r="WUY34" s="27"/>
      <c r="WUZ34" s="27"/>
      <c r="WVA34" s="27"/>
      <c r="WVB34" s="27"/>
      <c r="WVC34" s="27"/>
      <c r="WVD34" s="27"/>
      <c r="WVE34" s="27"/>
      <c r="WVF34" s="27"/>
      <c r="WVG34" s="27"/>
      <c r="WVH34" s="27"/>
      <c r="WVI34" s="27"/>
      <c r="WVJ34" s="27"/>
      <c r="WVK34" s="27"/>
      <c r="WVL34" s="27"/>
      <c r="WVM34" s="27"/>
      <c r="WVN34" s="27"/>
      <c r="WVO34" s="27"/>
      <c r="WVP34" s="27"/>
      <c r="WVQ34" s="27"/>
      <c r="WVR34" s="27"/>
      <c r="WVS34" s="27"/>
      <c r="WVT34" s="27"/>
      <c r="WVU34" s="27"/>
      <c r="WVV34" s="27"/>
      <c r="WVW34" s="27"/>
      <c r="WVX34" s="27"/>
      <c r="WVY34" s="27"/>
      <c r="WVZ34" s="27"/>
      <c r="WWA34" s="27"/>
      <c r="WWB34" s="27"/>
      <c r="WWC34" s="27"/>
      <c r="WWD34" s="27"/>
      <c r="WWE34" s="27"/>
      <c r="WWF34" s="27"/>
      <c r="WWG34" s="27"/>
      <c r="WWH34" s="27"/>
      <c r="WWI34" s="27"/>
      <c r="WWJ34" s="27"/>
      <c r="WWK34" s="27"/>
      <c r="WWL34" s="27"/>
      <c r="WWM34" s="27"/>
      <c r="WWN34" s="27"/>
      <c r="WWO34" s="27"/>
      <c r="WWP34" s="27"/>
      <c r="WWQ34" s="27"/>
      <c r="WWR34" s="27"/>
      <c r="WWS34" s="27"/>
      <c r="WWT34" s="27"/>
      <c r="WWU34" s="27"/>
      <c r="WWV34" s="27"/>
      <c r="WWW34" s="27"/>
      <c r="WWX34" s="27"/>
      <c r="WWY34" s="27"/>
      <c r="WWZ34" s="27"/>
      <c r="WXA34" s="27"/>
      <c r="WXB34" s="27"/>
      <c r="WXC34" s="27"/>
      <c r="WXD34" s="27"/>
      <c r="WXE34" s="27"/>
      <c r="WXF34" s="27"/>
      <c r="WXG34" s="27"/>
      <c r="WXH34" s="27"/>
      <c r="WXI34" s="27"/>
      <c r="WXJ34" s="27"/>
      <c r="WXK34" s="27"/>
      <c r="WXL34" s="27"/>
      <c r="WXM34" s="27"/>
      <c r="WXN34" s="27"/>
      <c r="WXO34" s="27"/>
      <c r="WXP34" s="27"/>
      <c r="WXQ34" s="27"/>
      <c r="WXR34" s="27"/>
      <c r="WXS34" s="27"/>
      <c r="WXT34" s="27"/>
      <c r="WXU34" s="27"/>
      <c r="WXV34" s="27"/>
      <c r="WXW34" s="27"/>
      <c r="WXX34" s="27"/>
      <c r="WXY34" s="27"/>
      <c r="WXZ34" s="27"/>
      <c r="WYA34" s="27"/>
      <c r="WYB34" s="27"/>
      <c r="WYC34" s="27"/>
      <c r="WYD34" s="27"/>
      <c r="WYE34" s="27"/>
      <c r="WYF34" s="27"/>
      <c r="WYG34" s="27"/>
      <c r="WYH34" s="27"/>
      <c r="WYI34" s="27"/>
      <c r="WYJ34" s="27"/>
      <c r="WYK34" s="27"/>
      <c r="WYL34" s="27"/>
      <c r="WYM34" s="27"/>
      <c r="WYN34" s="27"/>
      <c r="WYO34" s="27"/>
      <c r="WYP34" s="27"/>
      <c r="WYQ34" s="27"/>
      <c r="WYR34" s="27"/>
      <c r="WYS34" s="27"/>
      <c r="WYT34" s="27"/>
      <c r="WYU34" s="27"/>
      <c r="WYV34" s="27"/>
      <c r="WYW34" s="27"/>
      <c r="WYX34" s="27"/>
      <c r="WYY34" s="27"/>
      <c r="WYZ34" s="27"/>
      <c r="WZA34" s="27"/>
      <c r="WZB34" s="27"/>
      <c r="WZC34" s="27"/>
      <c r="WZD34" s="27"/>
      <c r="WZE34" s="27"/>
      <c r="WZF34" s="27"/>
      <c r="WZG34" s="27"/>
      <c r="WZH34" s="27"/>
      <c r="WZI34" s="27"/>
      <c r="WZJ34" s="27"/>
      <c r="WZK34" s="27"/>
      <c r="WZL34" s="27"/>
      <c r="WZM34" s="27"/>
      <c r="WZN34" s="27"/>
      <c r="WZO34" s="27"/>
      <c r="WZP34" s="27"/>
      <c r="WZQ34" s="27"/>
      <c r="WZR34" s="27"/>
      <c r="WZS34" s="27"/>
      <c r="WZT34" s="27"/>
      <c r="WZU34" s="27"/>
      <c r="WZV34" s="27"/>
      <c r="WZW34" s="27"/>
      <c r="WZX34" s="27"/>
      <c r="WZY34" s="27"/>
      <c r="WZZ34" s="27"/>
      <c r="XAA34" s="27"/>
      <c r="XAB34" s="27"/>
      <c r="XAC34" s="27"/>
      <c r="XAD34" s="27"/>
      <c r="XAE34" s="27"/>
      <c r="XAF34" s="27"/>
      <c r="XAG34" s="27"/>
      <c r="XAH34" s="27"/>
      <c r="XAI34" s="27"/>
      <c r="XAJ34" s="27"/>
      <c r="XAK34" s="27"/>
      <c r="XAL34" s="27"/>
      <c r="XAM34" s="27"/>
      <c r="XAN34" s="27"/>
      <c r="XAO34" s="27"/>
      <c r="XAP34" s="27"/>
      <c r="XAQ34" s="27"/>
      <c r="XAR34" s="27"/>
      <c r="XAS34" s="27"/>
      <c r="XAT34" s="27"/>
      <c r="XAU34" s="27"/>
      <c r="XAV34" s="27"/>
      <c r="XAW34" s="27"/>
      <c r="XAX34" s="27"/>
      <c r="XAY34" s="27"/>
      <c r="XAZ34" s="27"/>
      <c r="XBA34" s="27"/>
      <c r="XBB34" s="27"/>
      <c r="XBC34" s="27"/>
      <c r="XBD34" s="27"/>
      <c r="XBE34" s="27"/>
      <c r="XBF34" s="27"/>
      <c r="XBG34" s="27"/>
      <c r="XBH34" s="27"/>
      <c r="XBI34" s="27"/>
      <c r="XBJ34" s="27"/>
      <c r="XBK34" s="27"/>
      <c r="XBL34" s="27"/>
      <c r="XBM34" s="27"/>
      <c r="XBN34" s="27"/>
      <c r="XBO34" s="27"/>
      <c r="XBP34" s="27"/>
      <c r="XBQ34" s="27"/>
      <c r="XBR34" s="27"/>
      <c r="XBS34" s="27"/>
      <c r="XBT34" s="27"/>
      <c r="XBU34" s="27"/>
      <c r="XBV34" s="27"/>
      <c r="XBW34" s="27"/>
      <c r="XBX34" s="27"/>
      <c r="XBY34" s="27"/>
      <c r="XBZ34" s="27"/>
      <c r="XCA34" s="27"/>
      <c r="XCB34" s="27"/>
      <c r="XCC34" s="27"/>
      <c r="XCD34" s="27"/>
      <c r="XCE34" s="27"/>
      <c r="XCF34" s="27"/>
      <c r="XCG34" s="27"/>
      <c r="XCH34" s="27"/>
      <c r="XCI34" s="27"/>
      <c r="XCJ34" s="27"/>
      <c r="XCK34" s="27"/>
      <c r="XCL34" s="27"/>
      <c r="XCM34" s="27"/>
      <c r="XCN34" s="27"/>
      <c r="XCO34" s="27"/>
      <c r="XCP34" s="27"/>
      <c r="XCQ34" s="27"/>
      <c r="XCR34" s="27"/>
      <c r="XCS34" s="27"/>
      <c r="XCT34" s="27"/>
      <c r="XCU34" s="27"/>
      <c r="XCV34" s="27"/>
      <c r="XCW34" s="27"/>
      <c r="XCY34" s="27"/>
      <c r="XCZ34" s="27"/>
      <c r="XDA34" s="27"/>
      <c r="XDB34" s="27"/>
      <c r="XDC34" s="27"/>
      <c r="XDD34" s="27"/>
      <c r="XDE34" s="27"/>
      <c r="XDF34" s="27"/>
      <c r="XDG34" s="27"/>
      <c r="XDH34" s="27"/>
      <c r="XDI34" s="27"/>
      <c r="XDJ34" s="27"/>
      <c r="XDK34" s="27"/>
      <c r="XDL34" s="27"/>
      <c r="XDM34" s="27"/>
      <c r="XDN34" s="27"/>
      <c r="XDO34" s="27"/>
      <c r="XDP34" s="27"/>
      <c r="XDQ34" s="27"/>
      <c r="XDR34" s="27"/>
      <c r="XDS34" s="27"/>
      <c r="XDT34" s="27"/>
      <c r="XDU34" s="27"/>
      <c r="XDV34" s="27"/>
      <c r="XDW34" s="27"/>
      <c r="XDX34" s="27"/>
      <c r="XDY34" s="27"/>
      <c r="XDZ34" s="27"/>
      <c r="XEA34" s="27"/>
      <c r="XEB34" s="27"/>
      <c r="XEC34" s="27"/>
      <c r="XED34" s="27"/>
      <c r="XEE34" s="27"/>
      <c r="XEF34" s="27"/>
      <c r="XEG34" s="27"/>
      <c r="XEH34" s="27"/>
      <c r="XEI34" s="27"/>
      <c r="XEJ34" s="27"/>
      <c r="XEK34" s="27"/>
      <c r="XEL34" s="27"/>
      <c r="XEM34" s="27"/>
      <c r="XEN34" s="27"/>
      <c r="XEO34" s="27"/>
      <c r="XEP34" s="27"/>
      <c r="XEQ34" s="27"/>
      <c r="XER34" s="27"/>
      <c r="XES34" s="27"/>
      <c r="XET34" s="27"/>
      <c r="XEU34" s="27"/>
      <c r="XEV34" s="27"/>
      <c r="XEW34" s="27"/>
      <c r="XEX34" s="27"/>
      <c r="XEY34" s="27"/>
      <c r="XEZ34" s="27"/>
      <c r="XFA34" s="27"/>
      <c r="XFB34" s="27"/>
      <c r="XFC34" s="27"/>
      <c r="XFD34" s="27"/>
    </row>
    <row r="35" ht="14.25" spans="1:9">
      <c r="A35" s="12">
        <v>1</v>
      </c>
      <c r="B35" s="20" t="s">
        <v>77</v>
      </c>
      <c r="C35" s="20" t="s">
        <v>78</v>
      </c>
      <c r="D35" s="16" t="str">
        <f>"王慧娴"</f>
        <v>王慧娴</v>
      </c>
      <c r="E35" s="16" t="str">
        <f t="shared" si="7"/>
        <v>女</v>
      </c>
      <c r="F35" s="21" t="s">
        <v>79</v>
      </c>
      <c r="G35" s="16" t="str">
        <f>"341204199706270624"</f>
        <v>341204199706270624</v>
      </c>
      <c r="H35" s="16" t="str">
        <f>"13855888505"</f>
        <v>13855888505</v>
      </c>
      <c r="I35" s="28"/>
    </row>
    <row r="36" ht="14.25" spans="1:9">
      <c r="A36" s="12">
        <v>1</v>
      </c>
      <c r="B36" s="13" t="s">
        <v>80</v>
      </c>
      <c r="C36" s="13" t="s">
        <v>81</v>
      </c>
      <c r="D36" s="14" t="str">
        <f>"李梦如"</f>
        <v>李梦如</v>
      </c>
      <c r="E36" s="14" t="str">
        <f t="shared" si="7"/>
        <v>女</v>
      </c>
      <c r="F36" s="17" t="s">
        <v>82</v>
      </c>
      <c r="G36" s="14" t="str">
        <f>"34122119990114630X"</f>
        <v>34122119990114630X</v>
      </c>
      <c r="H36" s="14" t="str">
        <f>"18855446953"</f>
        <v>18855446953</v>
      </c>
      <c r="I36" s="26"/>
    </row>
    <row r="37" ht="14.25" spans="1:9">
      <c r="A37" s="12">
        <v>2</v>
      </c>
      <c r="B37" s="13" t="s">
        <v>80</v>
      </c>
      <c r="C37" s="13" t="s">
        <v>83</v>
      </c>
      <c r="D37" s="14" t="str">
        <f>"卢培培"</f>
        <v>卢培培</v>
      </c>
      <c r="E37" s="14" t="str">
        <f t="shared" si="7"/>
        <v>女</v>
      </c>
      <c r="F37" s="17" t="s">
        <v>84</v>
      </c>
      <c r="G37" s="14" t="str">
        <f>"341202199902091524"</f>
        <v>341202199902091524</v>
      </c>
      <c r="H37" s="14" t="str">
        <f>"18055838118"</f>
        <v>18055838118</v>
      </c>
      <c r="I37" s="26"/>
    </row>
    <row r="38" ht="14.25" spans="1:9">
      <c r="A38" s="12">
        <v>3</v>
      </c>
      <c r="B38" s="13" t="s">
        <v>80</v>
      </c>
      <c r="C38" s="13" t="s">
        <v>85</v>
      </c>
      <c r="D38" s="14" t="str">
        <f>"贺双燕"</f>
        <v>贺双燕</v>
      </c>
      <c r="E38" s="14" t="str">
        <f t="shared" si="7"/>
        <v>女</v>
      </c>
      <c r="F38" s="17" t="s">
        <v>86</v>
      </c>
      <c r="G38" s="14" t="str">
        <f>"341621200209221980"</f>
        <v>341621200209221980</v>
      </c>
      <c r="H38" s="14" t="str">
        <f>"13655673230"</f>
        <v>13655673230</v>
      </c>
      <c r="I38" s="26"/>
    </row>
    <row r="39" ht="14.25" spans="1:9">
      <c r="A39" s="12">
        <v>4</v>
      </c>
      <c r="B39" s="13" t="s">
        <v>80</v>
      </c>
      <c r="C39" s="13" t="s">
        <v>87</v>
      </c>
      <c r="D39" s="14" t="str">
        <f>"张梦雅"</f>
        <v>张梦雅</v>
      </c>
      <c r="E39" s="14" t="str">
        <f t="shared" si="7"/>
        <v>女</v>
      </c>
      <c r="F39" s="17" t="s">
        <v>88</v>
      </c>
      <c r="G39" s="14" t="str">
        <f>"341202199707110726"</f>
        <v>341202199707110726</v>
      </c>
      <c r="H39" s="14" t="str">
        <f>"17356939698"</f>
        <v>17356939698</v>
      </c>
      <c r="I39" s="26"/>
    </row>
    <row r="40" ht="14.25" spans="1:9">
      <c r="A40" s="12">
        <v>5</v>
      </c>
      <c r="B40" s="13" t="s">
        <v>80</v>
      </c>
      <c r="C40" s="13" t="s">
        <v>89</v>
      </c>
      <c r="D40" s="14" t="str">
        <f>"沈亚楠"</f>
        <v>沈亚楠</v>
      </c>
      <c r="E40" s="14" t="str">
        <f>"男"</f>
        <v>男</v>
      </c>
      <c r="F40" s="17" t="s">
        <v>37</v>
      </c>
      <c r="G40" s="14" t="str">
        <f>"341203199801031211"</f>
        <v>341203199801031211</v>
      </c>
      <c r="H40" s="14" t="str">
        <f>"15551605903"</f>
        <v>15551605903</v>
      </c>
      <c r="I40" s="26"/>
    </row>
    <row r="41" ht="14.25" spans="1:9">
      <c r="A41" s="12">
        <v>6</v>
      </c>
      <c r="B41" s="13" t="s">
        <v>80</v>
      </c>
      <c r="C41" s="13" t="s">
        <v>90</v>
      </c>
      <c r="D41" s="14" t="str">
        <f>"刁紫莹"</f>
        <v>刁紫莹</v>
      </c>
      <c r="E41" s="14" t="str">
        <f>"女"</f>
        <v>女</v>
      </c>
      <c r="F41" s="17" t="s">
        <v>91</v>
      </c>
      <c r="G41" s="14" t="str">
        <f>"34162319991019202X"</f>
        <v>34162319991019202X</v>
      </c>
      <c r="H41" s="14" t="str">
        <f>"15256397905"</f>
        <v>15256397905</v>
      </c>
      <c r="I41" s="26"/>
    </row>
    <row r="42" ht="14.25" spans="1:9">
      <c r="A42" s="12">
        <v>1</v>
      </c>
      <c r="B42" s="13" t="s">
        <v>92</v>
      </c>
      <c r="C42" s="13" t="s">
        <v>93</v>
      </c>
      <c r="D42" s="13" t="s">
        <v>94</v>
      </c>
      <c r="E42" s="13" t="s">
        <v>95</v>
      </c>
      <c r="F42" s="17" t="s">
        <v>96</v>
      </c>
      <c r="G42" s="13" t="s">
        <v>97</v>
      </c>
      <c r="H42" s="13" t="s">
        <v>98</v>
      </c>
      <c r="I42" s="26"/>
    </row>
    <row r="43" ht="14.25" spans="1:9">
      <c r="A43" s="12">
        <v>2</v>
      </c>
      <c r="B43" s="13" t="s">
        <v>92</v>
      </c>
      <c r="C43" s="13" t="s">
        <v>99</v>
      </c>
      <c r="D43" s="13" t="s">
        <v>100</v>
      </c>
      <c r="E43" s="13" t="s">
        <v>95</v>
      </c>
      <c r="F43" s="17" t="s">
        <v>84</v>
      </c>
      <c r="G43" s="13" t="s">
        <v>101</v>
      </c>
      <c r="H43" s="13" t="s">
        <v>102</v>
      </c>
      <c r="I43" s="26"/>
    </row>
    <row r="44" ht="14.25" spans="1:9">
      <c r="A44" s="12">
        <v>3</v>
      </c>
      <c r="B44" s="13" t="s">
        <v>92</v>
      </c>
      <c r="C44" s="13" t="s">
        <v>103</v>
      </c>
      <c r="D44" s="13" t="s">
        <v>104</v>
      </c>
      <c r="E44" s="13" t="s">
        <v>95</v>
      </c>
      <c r="F44" s="17" t="s">
        <v>84</v>
      </c>
      <c r="G44" s="13" t="s">
        <v>105</v>
      </c>
      <c r="H44" s="13" t="s">
        <v>106</v>
      </c>
      <c r="I44" s="26"/>
    </row>
    <row r="45" ht="14.25" spans="1:9">
      <c r="A45" s="12">
        <v>4</v>
      </c>
      <c r="B45" s="13" t="s">
        <v>92</v>
      </c>
      <c r="C45" s="13" t="s">
        <v>107</v>
      </c>
      <c r="D45" s="13" t="s">
        <v>108</v>
      </c>
      <c r="E45" s="13" t="s">
        <v>95</v>
      </c>
      <c r="F45" s="17" t="s">
        <v>109</v>
      </c>
      <c r="G45" s="13" t="s">
        <v>110</v>
      </c>
      <c r="H45" s="13" t="s">
        <v>111</v>
      </c>
      <c r="I45" s="26"/>
    </row>
    <row r="46" ht="14.25" spans="1:9">
      <c r="A46" s="12">
        <v>5</v>
      </c>
      <c r="B46" s="13" t="s">
        <v>92</v>
      </c>
      <c r="C46" s="13" t="s">
        <v>112</v>
      </c>
      <c r="D46" s="13" t="s">
        <v>113</v>
      </c>
      <c r="E46" s="13" t="s">
        <v>95</v>
      </c>
      <c r="F46" s="17" t="s">
        <v>114</v>
      </c>
      <c r="G46" s="13" t="s">
        <v>115</v>
      </c>
      <c r="H46" s="13" t="s">
        <v>116</v>
      </c>
      <c r="I46" s="26"/>
    </row>
    <row r="47" ht="14.25" spans="1:9">
      <c r="A47" s="12">
        <v>6</v>
      </c>
      <c r="B47" s="13" t="s">
        <v>92</v>
      </c>
      <c r="C47" s="13" t="s">
        <v>117</v>
      </c>
      <c r="D47" s="13" t="s">
        <v>118</v>
      </c>
      <c r="E47" s="13" t="s">
        <v>95</v>
      </c>
      <c r="F47" s="17" t="s">
        <v>72</v>
      </c>
      <c r="G47" s="13" t="s">
        <v>119</v>
      </c>
      <c r="H47" s="13" t="s">
        <v>120</v>
      </c>
      <c r="I47" s="26"/>
    </row>
    <row r="48" ht="14.25" spans="1:9">
      <c r="A48" s="12">
        <v>7</v>
      </c>
      <c r="B48" s="13" t="s">
        <v>92</v>
      </c>
      <c r="C48" s="13" t="s">
        <v>121</v>
      </c>
      <c r="D48" s="13" t="s">
        <v>122</v>
      </c>
      <c r="E48" s="13" t="s">
        <v>95</v>
      </c>
      <c r="F48" s="17" t="s">
        <v>123</v>
      </c>
      <c r="G48" s="13" t="s">
        <v>124</v>
      </c>
      <c r="H48" s="13" t="s">
        <v>125</v>
      </c>
      <c r="I48" s="26"/>
    </row>
    <row r="49" ht="14.25" spans="1:9">
      <c r="A49" s="12">
        <v>8</v>
      </c>
      <c r="B49" s="13" t="s">
        <v>92</v>
      </c>
      <c r="C49" s="13" t="s">
        <v>126</v>
      </c>
      <c r="D49" s="13" t="s">
        <v>127</v>
      </c>
      <c r="E49" s="13" t="s">
        <v>95</v>
      </c>
      <c r="F49" s="17" t="s">
        <v>69</v>
      </c>
      <c r="G49" s="13" t="s">
        <v>128</v>
      </c>
      <c r="H49" s="13" t="s">
        <v>129</v>
      </c>
      <c r="I49" s="26"/>
    </row>
    <row r="50" ht="14.25" spans="1:9">
      <c r="A50" s="12">
        <v>9</v>
      </c>
      <c r="B50" s="13" t="s">
        <v>92</v>
      </c>
      <c r="C50" s="13" t="s">
        <v>130</v>
      </c>
      <c r="D50" s="13" t="s">
        <v>131</v>
      </c>
      <c r="E50" s="13" t="s">
        <v>95</v>
      </c>
      <c r="F50" s="17" t="s">
        <v>74</v>
      </c>
      <c r="G50" s="13" t="s">
        <v>132</v>
      </c>
      <c r="H50" s="13" t="s">
        <v>133</v>
      </c>
      <c r="I50" s="26"/>
    </row>
    <row r="51" ht="14.25" spans="1:9">
      <c r="A51" s="12">
        <v>10</v>
      </c>
      <c r="B51" s="13" t="s">
        <v>92</v>
      </c>
      <c r="C51" s="13" t="s">
        <v>134</v>
      </c>
      <c r="D51" s="13" t="s">
        <v>135</v>
      </c>
      <c r="E51" s="13" t="s">
        <v>95</v>
      </c>
      <c r="F51" s="17" t="s">
        <v>69</v>
      </c>
      <c r="G51" s="13" t="s">
        <v>136</v>
      </c>
      <c r="H51" s="13" t="s">
        <v>137</v>
      </c>
      <c r="I51" s="26"/>
    </row>
    <row r="52" ht="14.25" spans="1:9">
      <c r="A52" s="12">
        <v>11</v>
      </c>
      <c r="B52" s="13" t="s">
        <v>92</v>
      </c>
      <c r="C52" s="13" t="s">
        <v>138</v>
      </c>
      <c r="D52" s="13" t="s">
        <v>139</v>
      </c>
      <c r="E52" s="13" t="s">
        <v>95</v>
      </c>
      <c r="F52" s="17" t="s">
        <v>140</v>
      </c>
      <c r="G52" s="13" t="s">
        <v>141</v>
      </c>
      <c r="H52" s="13" t="s">
        <v>142</v>
      </c>
      <c r="I52" s="26"/>
    </row>
    <row r="53" ht="14.25" spans="1:9">
      <c r="A53" s="12">
        <v>12</v>
      </c>
      <c r="B53" s="13" t="s">
        <v>92</v>
      </c>
      <c r="C53" s="13" t="s">
        <v>143</v>
      </c>
      <c r="D53" s="13" t="s">
        <v>144</v>
      </c>
      <c r="E53" s="13" t="s">
        <v>95</v>
      </c>
      <c r="F53" s="17" t="s">
        <v>145</v>
      </c>
      <c r="G53" s="13" t="s">
        <v>146</v>
      </c>
      <c r="H53" s="13" t="s">
        <v>147</v>
      </c>
      <c r="I53" s="26"/>
    </row>
    <row r="54" ht="14.25" spans="1:9">
      <c r="A54" s="12">
        <v>13</v>
      </c>
      <c r="B54" s="13" t="s">
        <v>92</v>
      </c>
      <c r="C54" s="13" t="s">
        <v>148</v>
      </c>
      <c r="D54" s="13" t="s">
        <v>149</v>
      </c>
      <c r="E54" s="13" t="s">
        <v>95</v>
      </c>
      <c r="F54" s="17" t="s">
        <v>31</v>
      </c>
      <c r="G54" s="13" t="s">
        <v>150</v>
      </c>
      <c r="H54" s="13" t="s">
        <v>151</v>
      </c>
      <c r="I54" s="26"/>
    </row>
    <row r="55" ht="14.25" spans="1:9">
      <c r="A55" s="12">
        <v>14</v>
      </c>
      <c r="B55" s="13" t="s">
        <v>92</v>
      </c>
      <c r="C55" s="13" t="s">
        <v>152</v>
      </c>
      <c r="D55" s="13" t="s">
        <v>153</v>
      </c>
      <c r="E55" s="13" t="s">
        <v>95</v>
      </c>
      <c r="F55" s="17" t="s">
        <v>154</v>
      </c>
      <c r="G55" s="13" t="s">
        <v>155</v>
      </c>
      <c r="H55" s="13" t="s">
        <v>156</v>
      </c>
      <c r="I55" s="26"/>
    </row>
    <row r="56" ht="14.25" spans="1:9">
      <c r="A56" s="12">
        <v>15</v>
      </c>
      <c r="B56" s="13" t="s">
        <v>92</v>
      </c>
      <c r="C56" s="13" t="s">
        <v>157</v>
      </c>
      <c r="D56" s="13" t="s">
        <v>158</v>
      </c>
      <c r="E56" s="13" t="s">
        <v>95</v>
      </c>
      <c r="F56" s="17" t="s">
        <v>159</v>
      </c>
      <c r="G56" s="13" t="s">
        <v>160</v>
      </c>
      <c r="H56" s="13" t="s">
        <v>161</v>
      </c>
      <c r="I56" s="26"/>
    </row>
    <row r="57" ht="14.25" spans="1:9">
      <c r="A57" s="12">
        <v>16</v>
      </c>
      <c r="B57" s="13" t="s">
        <v>92</v>
      </c>
      <c r="C57" s="13" t="s">
        <v>162</v>
      </c>
      <c r="D57" s="13" t="s">
        <v>163</v>
      </c>
      <c r="E57" s="13" t="s">
        <v>95</v>
      </c>
      <c r="F57" s="17" t="s">
        <v>164</v>
      </c>
      <c r="G57" s="13" t="s">
        <v>165</v>
      </c>
      <c r="H57" s="13" t="s">
        <v>166</v>
      </c>
      <c r="I57" s="26"/>
    </row>
    <row r="58" ht="14.25" spans="1:9">
      <c r="A58" s="12">
        <v>17</v>
      </c>
      <c r="B58" s="13" t="s">
        <v>92</v>
      </c>
      <c r="C58" s="13" t="s">
        <v>167</v>
      </c>
      <c r="D58" s="13" t="s">
        <v>168</v>
      </c>
      <c r="E58" s="13" t="s">
        <v>95</v>
      </c>
      <c r="F58" s="17" t="s">
        <v>96</v>
      </c>
      <c r="G58" s="13" t="s">
        <v>169</v>
      </c>
      <c r="H58" s="13" t="s">
        <v>170</v>
      </c>
      <c r="I58" s="26"/>
    </row>
    <row r="59" ht="14.25" spans="1:9">
      <c r="A59" s="12">
        <v>18</v>
      </c>
      <c r="B59" s="13" t="s">
        <v>92</v>
      </c>
      <c r="C59" s="13" t="s">
        <v>171</v>
      </c>
      <c r="D59" s="13" t="s">
        <v>172</v>
      </c>
      <c r="E59" s="13" t="s">
        <v>95</v>
      </c>
      <c r="F59" s="17" t="s">
        <v>88</v>
      </c>
      <c r="G59" s="13" t="s">
        <v>173</v>
      </c>
      <c r="H59" s="13" t="s">
        <v>174</v>
      </c>
      <c r="I59" s="26"/>
    </row>
    <row r="60" ht="14.25" spans="1:9">
      <c r="A60" s="12">
        <v>19</v>
      </c>
      <c r="B60" s="13" t="s">
        <v>92</v>
      </c>
      <c r="C60" s="13" t="s">
        <v>175</v>
      </c>
      <c r="D60" s="13" t="s">
        <v>176</v>
      </c>
      <c r="E60" s="13" t="s">
        <v>95</v>
      </c>
      <c r="F60" s="17" t="s">
        <v>177</v>
      </c>
      <c r="G60" s="13" t="s">
        <v>178</v>
      </c>
      <c r="H60" s="13" t="s">
        <v>179</v>
      </c>
      <c r="I60" s="26"/>
    </row>
    <row r="61" ht="14.25" spans="1:9">
      <c r="A61" s="12">
        <v>20</v>
      </c>
      <c r="B61" s="13" t="s">
        <v>92</v>
      </c>
      <c r="C61" s="13" t="s">
        <v>180</v>
      </c>
      <c r="D61" s="13" t="s">
        <v>181</v>
      </c>
      <c r="E61" s="13" t="s">
        <v>95</v>
      </c>
      <c r="F61" s="17" t="s">
        <v>145</v>
      </c>
      <c r="G61" s="13" t="s">
        <v>182</v>
      </c>
      <c r="H61" s="13" t="s">
        <v>183</v>
      </c>
      <c r="I61" s="26"/>
    </row>
    <row r="62" ht="14.25" spans="1:9">
      <c r="A62" s="12">
        <v>21</v>
      </c>
      <c r="B62" s="13" t="s">
        <v>92</v>
      </c>
      <c r="C62" s="13" t="s">
        <v>184</v>
      </c>
      <c r="D62" s="13" t="s">
        <v>185</v>
      </c>
      <c r="E62" s="13" t="s">
        <v>95</v>
      </c>
      <c r="F62" s="17" t="s">
        <v>186</v>
      </c>
      <c r="G62" s="13" t="s">
        <v>187</v>
      </c>
      <c r="H62" s="13" t="s">
        <v>188</v>
      </c>
      <c r="I62" s="26"/>
    </row>
    <row r="63" ht="14.25" spans="1:9">
      <c r="A63" s="12">
        <v>22</v>
      </c>
      <c r="B63" s="13" t="s">
        <v>92</v>
      </c>
      <c r="C63" s="13" t="s">
        <v>189</v>
      </c>
      <c r="D63" s="13" t="s">
        <v>190</v>
      </c>
      <c r="E63" s="13" t="s">
        <v>95</v>
      </c>
      <c r="F63" s="17" t="s">
        <v>91</v>
      </c>
      <c r="G63" s="13" t="s">
        <v>191</v>
      </c>
      <c r="H63" s="13" t="s">
        <v>192</v>
      </c>
      <c r="I63" s="26"/>
    </row>
    <row r="64" ht="14.25" spans="1:9">
      <c r="A64" s="12">
        <v>23</v>
      </c>
      <c r="B64" s="13" t="s">
        <v>92</v>
      </c>
      <c r="C64" s="13" t="s">
        <v>193</v>
      </c>
      <c r="D64" s="13" t="s">
        <v>194</v>
      </c>
      <c r="E64" s="13" t="s">
        <v>95</v>
      </c>
      <c r="F64" s="17" t="s">
        <v>123</v>
      </c>
      <c r="G64" s="13" t="s">
        <v>195</v>
      </c>
      <c r="H64" s="13" t="s">
        <v>196</v>
      </c>
      <c r="I64" s="26"/>
    </row>
    <row r="65" ht="14.25" spans="1:9">
      <c r="A65" s="12">
        <v>24</v>
      </c>
      <c r="B65" s="13" t="s">
        <v>92</v>
      </c>
      <c r="C65" s="13" t="s">
        <v>197</v>
      </c>
      <c r="D65" s="13" t="s">
        <v>198</v>
      </c>
      <c r="E65" s="13" t="s">
        <v>95</v>
      </c>
      <c r="F65" s="17" t="s">
        <v>91</v>
      </c>
      <c r="G65" s="13" t="s">
        <v>199</v>
      </c>
      <c r="H65" s="13" t="s">
        <v>200</v>
      </c>
      <c r="I65" s="26"/>
    </row>
    <row r="66" ht="14.25" spans="1:9">
      <c r="A66" s="12">
        <v>25</v>
      </c>
      <c r="B66" s="13" t="s">
        <v>92</v>
      </c>
      <c r="C66" s="13" t="s">
        <v>201</v>
      </c>
      <c r="D66" s="13" t="s">
        <v>202</v>
      </c>
      <c r="E66" s="13" t="s">
        <v>95</v>
      </c>
      <c r="F66" s="17" t="s">
        <v>44</v>
      </c>
      <c r="G66" s="13" t="s">
        <v>203</v>
      </c>
      <c r="H66" s="13" t="s">
        <v>204</v>
      </c>
      <c r="I66" s="26"/>
    </row>
    <row r="67" ht="14.25" spans="1:9">
      <c r="A67" s="12">
        <v>26</v>
      </c>
      <c r="B67" s="13" t="s">
        <v>92</v>
      </c>
      <c r="C67" s="13" t="s">
        <v>205</v>
      </c>
      <c r="D67" s="13" t="s">
        <v>206</v>
      </c>
      <c r="E67" s="13" t="s">
        <v>95</v>
      </c>
      <c r="F67" s="17" t="s">
        <v>69</v>
      </c>
      <c r="G67" s="13" t="s">
        <v>207</v>
      </c>
      <c r="H67" s="13" t="s">
        <v>208</v>
      </c>
      <c r="I67" s="26"/>
    </row>
    <row r="68" ht="14.25" spans="1:9">
      <c r="A68" s="12">
        <v>27</v>
      </c>
      <c r="B68" s="13" t="s">
        <v>92</v>
      </c>
      <c r="C68" s="13" t="s">
        <v>209</v>
      </c>
      <c r="D68" s="13" t="s">
        <v>210</v>
      </c>
      <c r="E68" s="13" t="s">
        <v>95</v>
      </c>
      <c r="F68" s="17" t="s">
        <v>37</v>
      </c>
      <c r="G68" s="13" t="s">
        <v>211</v>
      </c>
      <c r="H68" s="13" t="s">
        <v>212</v>
      </c>
      <c r="I68" s="26"/>
    </row>
    <row r="69" ht="14.25" spans="1:9">
      <c r="A69" s="12">
        <v>28</v>
      </c>
      <c r="B69" s="13" t="s">
        <v>92</v>
      </c>
      <c r="C69" s="13" t="s">
        <v>213</v>
      </c>
      <c r="D69" s="13" t="s">
        <v>214</v>
      </c>
      <c r="E69" s="13" t="s">
        <v>95</v>
      </c>
      <c r="F69" s="17" t="s">
        <v>82</v>
      </c>
      <c r="G69" s="13" t="s">
        <v>215</v>
      </c>
      <c r="H69" s="13" t="s">
        <v>216</v>
      </c>
      <c r="I69" s="26"/>
    </row>
    <row r="70" ht="14.25" spans="1:9">
      <c r="A70" s="12">
        <v>29</v>
      </c>
      <c r="B70" s="13" t="s">
        <v>92</v>
      </c>
      <c r="C70" s="13" t="s">
        <v>217</v>
      </c>
      <c r="D70" s="13" t="s">
        <v>218</v>
      </c>
      <c r="E70" s="13" t="s">
        <v>95</v>
      </c>
      <c r="F70" s="17" t="s">
        <v>69</v>
      </c>
      <c r="G70" s="13" t="s">
        <v>219</v>
      </c>
      <c r="H70" s="13" t="s">
        <v>220</v>
      </c>
      <c r="I70" s="26"/>
    </row>
    <row r="71" ht="14.25" spans="1:9">
      <c r="A71" s="12">
        <v>30</v>
      </c>
      <c r="B71" s="13" t="s">
        <v>92</v>
      </c>
      <c r="C71" s="13" t="s">
        <v>221</v>
      </c>
      <c r="D71" s="13" t="s">
        <v>222</v>
      </c>
      <c r="E71" s="13" t="s">
        <v>95</v>
      </c>
      <c r="F71" s="17" t="s">
        <v>223</v>
      </c>
      <c r="G71" s="13" t="s">
        <v>224</v>
      </c>
      <c r="H71" s="13" t="s">
        <v>225</v>
      </c>
      <c r="I71" s="26"/>
    </row>
    <row r="72" ht="14.25" spans="1:9">
      <c r="A72" s="12">
        <v>31</v>
      </c>
      <c r="B72" s="13" t="s">
        <v>92</v>
      </c>
      <c r="C72" s="13" t="s">
        <v>226</v>
      </c>
      <c r="D72" s="13" t="s">
        <v>227</v>
      </c>
      <c r="E72" s="13" t="s">
        <v>95</v>
      </c>
      <c r="F72" s="17" t="s">
        <v>74</v>
      </c>
      <c r="G72" s="13" t="s">
        <v>228</v>
      </c>
      <c r="H72" s="13" t="s">
        <v>229</v>
      </c>
      <c r="I72" s="26"/>
    </row>
    <row r="73" ht="14.25" spans="1:9">
      <c r="A73" s="12">
        <v>32</v>
      </c>
      <c r="B73" s="13" t="s">
        <v>92</v>
      </c>
      <c r="C73" s="13" t="s">
        <v>230</v>
      </c>
      <c r="D73" s="13" t="s">
        <v>231</v>
      </c>
      <c r="E73" s="13" t="s">
        <v>95</v>
      </c>
      <c r="F73" s="17" t="s">
        <v>232</v>
      </c>
      <c r="G73" s="13" t="s">
        <v>233</v>
      </c>
      <c r="H73" s="13" t="s">
        <v>234</v>
      </c>
      <c r="I73" s="26"/>
    </row>
    <row r="74" ht="14.25" spans="1:9">
      <c r="A74" s="12">
        <v>33</v>
      </c>
      <c r="B74" s="13" t="s">
        <v>92</v>
      </c>
      <c r="C74" s="13" t="s">
        <v>235</v>
      </c>
      <c r="D74" s="13" t="s">
        <v>236</v>
      </c>
      <c r="E74" s="13" t="s">
        <v>95</v>
      </c>
      <c r="F74" s="17" t="s">
        <v>109</v>
      </c>
      <c r="G74" s="13" t="s">
        <v>237</v>
      </c>
      <c r="H74" s="13" t="s">
        <v>238</v>
      </c>
      <c r="I74" s="26"/>
    </row>
    <row r="75" ht="14.25" spans="1:9">
      <c r="A75" s="12">
        <v>34</v>
      </c>
      <c r="B75" s="13" t="s">
        <v>92</v>
      </c>
      <c r="C75" s="13" t="s">
        <v>239</v>
      </c>
      <c r="D75" s="13" t="s">
        <v>240</v>
      </c>
      <c r="E75" s="13" t="s">
        <v>95</v>
      </c>
      <c r="F75" s="17" t="s">
        <v>109</v>
      </c>
      <c r="G75" s="13" t="s">
        <v>241</v>
      </c>
      <c r="H75" s="13" t="s">
        <v>242</v>
      </c>
      <c r="I75" s="26"/>
    </row>
    <row r="76" ht="14.25" spans="1:9">
      <c r="A76" s="12">
        <v>35</v>
      </c>
      <c r="B76" s="13" t="s">
        <v>92</v>
      </c>
      <c r="C76" s="13" t="s">
        <v>243</v>
      </c>
      <c r="D76" s="13" t="s">
        <v>244</v>
      </c>
      <c r="E76" s="13" t="s">
        <v>95</v>
      </c>
      <c r="F76" s="17" t="s">
        <v>245</v>
      </c>
      <c r="G76" s="13" t="s">
        <v>246</v>
      </c>
      <c r="H76" s="13" t="s">
        <v>247</v>
      </c>
      <c r="I76" s="26"/>
    </row>
    <row r="77" ht="14.25" spans="1:9">
      <c r="A77" s="12">
        <v>36</v>
      </c>
      <c r="B77" s="13" t="s">
        <v>92</v>
      </c>
      <c r="C77" s="13" t="s">
        <v>248</v>
      </c>
      <c r="D77" s="13" t="s">
        <v>249</v>
      </c>
      <c r="E77" s="13" t="s">
        <v>95</v>
      </c>
      <c r="F77" s="17" t="s">
        <v>114</v>
      </c>
      <c r="G77" s="13" t="s">
        <v>250</v>
      </c>
      <c r="H77" s="13" t="s">
        <v>251</v>
      </c>
      <c r="I77" s="26"/>
    </row>
    <row r="78" ht="14.25" spans="1:9">
      <c r="A78" s="12">
        <v>37</v>
      </c>
      <c r="B78" s="13" t="s">
        <v>92</v>
      </c>
      <c r="C78" s="13" t="s">
        <v>252</v>
      </c>
      <c r="D78" s="13" t="s">
        <v>253</v>
      </c>
      <c r="E78" s="13" t="s">
        <v>95</v>
      </c>
      <c r="F78" s="17" t="s">
        <v>154</v>
      </c>
      <c r="G78" s="13" t="s">
        <v>254</v>
      </c>
      <c r="H78" s="13" t="s">
        <v>255</v>
      </c>
      <c r="I78" s="26"/>
    </row>
    <row r="79" ht="14.25" spans="1:9">
      <c r="A79" s="12">
        <v>38</v>
      </c>
      <c r="B79" s="13" t="s">
        <v>92</v>
      </c>
      <c r="C79" s="13" t="s">
        <v>256</v>
      </c>
      <c r="D79" s="13" t="s">
        <v>257</v>
      </c>
      <c r="E79" s="13" t="s">
        <v>95</v>
      </c>
      <c r="F79" s="17" t="s">
        <v>258</v>
      </c>
      <c r="G79" s="13" t="s">
        <v>259</v>
      </c>
      <c r="H79" s="13" t="s">
        <v>260</v>
      </c>
      <c r="I79" s="26"/>
    </row>
    <row r="80" ht="14.25" spans="1:9">
      <c r="A80" s="12">
        <v>39</v>
      </c>
      <c r="B80" s="13" t="s">
        <v>92</v>
      </c>
      <c r="C80" s="13" t="s">
        <v>261</v>
      </c>
      <c r="D80" s="13" t="s">
        <v>262</v>
      </c>
      <c r="E80" s="13" t="s">
        <v>95</v>
      </c>
      <c r="F80" s="17" t="s">
        <v>263</v>
      </c>
      <c r="G80" s="13" t="s">
        <v>264</v>
      </c>
      <c r="H80" s="13" t="s">
        <v>265</v>
      </c>
      <c r="I80" s="26"/>
    </row>
    <row r="81" ht="14.25" spans="1:9">
      <c r="A81" s="12">
        <v>40</v>
      </c>
      <c r="B81" s="13" t="s">
        <v>92</v>
      </c>
      <c r="C81" s="13" t="s">
        <v>266</v>
      </c>
      <c r="D81" s="13" t="s">
        <v>267</v>
      </c>
      <c r="E81" s="13" t="s">
        <v>95</v>
      </c>
      <c r="F81" s="17" t="s">
        <v>263</v>
      </c>
      <c r="G81" s="13" t="s">
        <v>268</v>
      </c>
      <c r="H81" s="13" t="s">
        <v>269</v>
      </c>
      <c r="I81" s="26"/>
    </row>
    <row r="82" ht="14.25" spans="1:9">
      <c r="A82" s="12">
        <v>41</v>
      </c>
      <c r="B82" s="13" t="s">
        <v>92</v>
      </c>
      <c r="C82" s="13" t="s">
        <v>270</v>
      </c>
      <c r="D82" s="13" t="s">
        <v>271</v>
      </c>
      <c r="E82" s="13" t="s">
        <v>95</v>
      </c>
      <c r="F82" s="17" t="s">
        <v>37</v>
      </c>
      <c r="G82" s="13" t="s">
        <v>272</v>
      </c>
      <c r="H82" s="13" t="s">
        <v>273</v>
      </c>
      <c r="I82" s="26"/>
    </row>
    <row r="83" ht="14.25" spans="1:9">
      <c r="A83" s="12">
        <v>42</v>
      </c>
      <c r="B83" s="13" t="s">
        <v>92</v>
      </c>
      <c r="C83" s="13" t="s">
        <v>274</v>
      </c>
      <c r="D83" s="13" t="s">
        <v>275</v>
      </c>
      <c r="E83" s="13" t="s">
        <v>95</v>
      </c>
      <c r="F83" s="17" t="s">
        <v>164</v>
      </c>
      <c r="G83" s="13" t="s">
        <v>276</v>
      </c>
      <c r="H83" s="13" t="s">
        <v>277</v>
      </c>
      <c r="I83" s="26"/>
    </row>
    <row r="84" ht="14.25" spans="1:9">
      <c r="A84" s="12">
        <v>43</v>
      </c>
      <c r="B84" s="13" t="s">
        <v>92</v>
      </c>
      <c r="C84" s="13" t="s">
        <v>278</v>
      </c>
      <c r="D84" s="13" t="s">
        <v>279</v>
      </c>
      <c r="E84" s="13" t="s">
        <v>95</v>
      </c>
      <c r="F84" s="17" t="s">
        <v>280</v>
      </c>
      <c r="G84" s="13" t="s">
        <v>281</v>
      </c>
      <c r="H84" s="13" t="s">
        <v>282</v>
      </c>
      <c r="I84" s="26"/>
    </row>
    <row r="85" ht="14.25" spans="1:9">
      <c r="A85" s="12">
        <v>44</v>
      </c>
      <c r="B85" s="13" t="s">
        <v>92</v>
      </c>
      <c r="C85" s="13" t="s">
        <v>283</v>
      </c>
      <c r="D85" s="13" t="s">
        <v>284</v>
      </c>
      <c r="E85" s="13" t="s">
        <v>95</v>
      </c>
      <c r="F85" s="17" t="s">
        <v>285</v>
      </c>
      <c r="G85" s="13" t="s">
        <v>286</v>
      </c>
      <c r="H85" s="13" t="s">
        <v>287</v>
      </c>
      <c r="I85" s="26"/>
    </row>
    <row r="86" ht="14.25" spans="1:9">
      <c r="A86" s="12">
        <v>45</v>
      </c>
      <c r="B86" s="13" t="s">
        <v>92</v>
      </c>
      <c r="C86" s="13" t="s">
        <v>288</v>
      </c>
      <c r="D86" s="13" t="s">
        <v>289</v>
      </c>
      <c r="E86" s="13" t="s">
        <v>95</v>
      </c>
      <c r="F86" s="17" t="s">
        <v>290</v>
      </c>
      <c r="G86" s="13" t="s">
        <v>291</v>
      </c>
      <c r="H86" s="13" t="s">
        <v>292</v>
      </c>
      <c r="I86" s="26"/>
    </row>
    <row r="87" ht="14.25" spans="1:9">
      <c r="A87" s="12">
        <v>46</v>
      </c>
      <c r="B87" s="13" t="s">
        <v>92</v>
      </c>
      <c r="C87" s="13" t="s">
        <v>293</v>
      </c>
      <c r="D87" s="13" t="s">
        <v>294</v>
      </c>
      <c r="E87" s="13" t="s">
        <v>95</v>
      </c>
      <c r="F87" s="17" t="s">
        <v>295</v>
      </c>
      <c r="G87" s="13" t="s">
        <v>296</v>
      </c>
      <c r="H87" s="13" t="s">
        <v>297</v>
      </c>
      <c r="I87" s="26"/>
    </row>
    <row r="88" ht="14.25" spans="1:9">
      <c r="A88" s="12">
        <v>47</v>
      </c>
      <c r="B88" s="13" t="s">
        <v>92</v>
      </c>
      <c r="C88" s="13" t="s">
        <v>298</v>
      </c>
      <c r="D88" s="13" t="s">
        <v>299</v>
      </c>
      <c r="E88" s="13" t="s">
        <v>95</v>
      </c>
      <c r="F88" s="17" t="s">
        <v>245</v>
      </c>
      <c r="G88" s="13" t="s">
        <v>300</v>
      </c>
      <c r="H88" s="13" t="s">
        <v>301</v>
      </c>
      <c r="I88" s="26"/>
    </row>
    <row r="89" ht="14.25" spans="1:9">
      <c r="A89" s="12">
        <v>48</v>
      </c>
      <c r="B89" s="13" t="s">
        <v>92</v>
      </c>
      <c r="C89" s="13" t="s">
        <v>302</v>
      </c>
      <c r="D89" s="13" t="s">
        <v>303</v>
      </c>
      <c r="E89" s="13" t="s">
        <v>95</v>
      </c>
      <c r="F89" s="17" t="s">
        <v>40</v>
      </c>
      <c r="G89" s="13" t="s">
        <v>304</v>
      </c>
      <c r="H89" s="13" t="s">
        <v>305</v>
      </c>
      <c r="I89" s="26"/>
    </row>
    <row r="90" ht="14.25" spans="1:9">
      <c r="A90" s="12">
        <v>49</v>
      </c>
      <c r="B90" s="13" t="s">
        <v>92</v>
      </c>
      <c r="C90" s="13" t="s">
        <v>306</v>
      </c>
      <c r="D90" s="13" t="s">
        <v>307</v>
      </c>
      <c r="E90" s="13" t="s">
        <v>95</v>
      </c>
      <c r="F90" s="17" t="s">
        <v>44</v>
      </c>
      <c r="G90" s="13" t="s">
        <v>308</v>
      </c>
      <c r="H90" s="13" t="s">
        <v>309</v>
      </c>
      <c r="I90" s="26"/>
    </row>
    <row r="91" ht="14.25" spans="1:9">
      <c r="A91" s="12">
        <v>50</v>
      </c>
      <c r="B91" s="13" t="s">
        <v>92</v>
      </c>
      <c r="C91" s="13" t="s">
        <v>310</v>
      </c>
      <c r="D91" s="13" t="s">
        <v>311</v>
      </c>
      <c r="E91" s="13" t="s">
        <v>95</v>
      </c>
      <c r="F91" s="17" t="s">
        <v>88</v>
      </c>
      <c r="G91" s="13" t="s">
        <v>312</v>
      </c>
      <c r="H91" s="13" t="s">
        <v>313</v>
      </c>
      <c r="I91" s="26"/>
    </row>
    <row r="92" ht="14.25" spans="1:9">
      <c r="A92" s="12">
        <v>51</v>
      </c>
      <c r="B92" s="13" t="s">
        <v>92</v>
      </c>
      <c r="C92" s="13" t="s">
        <v>314</v>
      </c>
      <c r="D92" s="13" t="s">
        <v>315</v>
      </c>
      <c r="E92" s="13" t="s">
        <v>95</v>
      </c>
      <c r="F92" s="17" t="s">
        <v>96</v>
      </c>
      <c r="G92" s="13" t="s">
        <v>316</v>
      </c>
      <c r="H92" s="13" t="s">
        <v>317</v>
      </c>
      <c r="I92" s="26"/>
    </row>
    <row r="93" ht="14.25" spans="1:9">
      <c r="A93" s="12">
        <v>52</v>
      </c>
      <c r="B93" s="13" t="s">
        <v>92</v>
      </c>
      <c r="C93" s="13" t="s">
        <v>318</v>
      </c>
      <c r="D93" s="13" t="s">
        <v>319</v>
      </c>
      <c r="E93" s="13" t="s">
        <v>95</v>
      </c>
      <c r="F93" s="17" t="s">
        <v>37</v>
      </c>
      <c r="G93" s="13" t="s">
        <v>320</v>
      </c>
      <c r="H93" s="13" t="s">
        <v>321</v>
      </c>
      <c r="I93" s="26"/>
    </row>
    <row r="94" ht="14.25" spans="1:9">
      <c r="A94" s="12">
        <v>53</v>
      </c>
      <c r="B94" s="13" t="s">
        <v>92</v>
      </c>
      <c r="C94" s="13" t="s">
        <v>322</v>
      </c>
      <c r="D94" s="13" t="s">
        <v>323</v>
      </c>
      <c r="E94" s="13" t="s">
        <v>95</v>
      </c>
      <c r="F94" s="17" t="s">
        <v>324</v>
      </c>
      <c r="G94" s="13" t="s">
        <v>325</v>
      </c>
      <c r="H94" s="13" t="s">
        <v>326</v>
      </c>
      <c r="I94" s="26"/>
    </row>
    <row r="95" ht="14.25" spans="1:9">
      <c r="A95" s="12">
        <v>54</v>
      </c>
      <c r="B95" s="13" t="s">
        <v>92</v>
      </c>
      <c r="C95" s="13" t="s">
        <v>327</v>
      </c>
      <c r="D95" s="13" t="s">
        <v>328</v>
      </c>
      <c r="E95" s="13" t="s">
        <v>95</v>
      </c>
      <c r="F95" s="17" t="s">
        <v>177</v>
      </c>
      <c r="G95" s="13" t="s">
        <v>329</v>
      </c>
      <c r="H95" s="13" t="s">
        <v>330</v>
      </c>
      <c r="I95" s="26"/>
    </row>
    <row r="96" ht="14.25" spans="1:9">
      <c r="A96" s="12">
        <v>55</v>
      </c>
      <c r="B96" s="13" t="s">
        <v>92</v>
      </c>
      <c r="C96" s="13" t="s">
        <v>331</v>
      </c>
      <c r="D96" s="13" t="s">
        <v>332</v>
      </c>
      <c r="E96" s="13" t="s">
        <v>95</v>
      </c>
      <c r="F96" s="17" t="s">
        <v>290</v>
      </c>
      <c r="G96" s="13" t="s">
        <v>333</v>
      </c>
      <c r="H96" s="13" t="s">
        <v>334</v>
      </c>
      <c r="I96" s="26"/>
    </row>
    <row r="97" ht="14.25" spans="1:9">
      <c r="A97" s="12">
        <v>56</v>
      </c>
      <c r="B97" s="13" t="s">
        <v>92</v>
      </c>
      <c r="C97" s="13" t="s">
        <v>335</v>
      </c>
      <c r="D97" s="13" t="s">
        <v>336</v>
      </c>
      <c r="E97" s="13" t="s">
        <v>95</v>
      </c>
      <c r="F97" s="17" t="s">
        <v>29</v>
      </c>
      <c r="G97" s="13" t="s">
        <v>337</v>
      </c>
      <c r="H97" s="13" t="s">
        <v>338</v>
      </c>
      <c r="I97" s="26"/>
    </row>
    <row r="98" ht="14.25" spans="1:9">
      <c r="A98" s="12">
        <v>57</v>
      </c>
      <c r="B98" s="13" t="s">
        <v>92</v>
      </c>
      <c r="C98" s="13" t="s">
        <v>339</v>
      </c>
      <c r="D98" s="13" t="s">
        <v>340</v>
      </c>
      <c r="E98" s="13" t="s">
        <v>95</v>
      </c>
      <c r="F98" s="17" t="s">
        <v>114</v>
      </c>
      <c r="G98" s="13" t="s">
        <v>341</v>
      </c>
      <c r="H98" s="13" t="s">
        <v>342</v>
      </c>
      <c r="I98" s="26"/>
    </row>
    <row r="99" ht="14.25" spans="1:9">
      <c r="A99" s="12">
        <v>58</v>
      </c>
      <c r="B99" s="13" t="s">
        <v>92</v>
      </c>
      <c r="C99" s="13" t="s">
        <v>343</v>
      </c>
      <c r="D99" s="13" t="s">
        <v>344</v>
      </c>
      <c r="E99" s="13" t="s">
        <v>95</v>
      </c>
      <c r="F99" s="17" t="s">
        <v>44</v>
      </c>
      <c r="G99" s="13" t="s">
        <v>345</v>
      </c>
      <c r="H99" s="13" t="s">
        <v>346</v>
      </c>
      <c r="I99" s="26"/>
    </row>
    <row r="100" ht="14.25" spans="1:9">
      <c r="A100" s="12">
        <v>59</v>
      </c>
      <c r="B100" s="13" t="s">
        <v>92</v>
      </c>
      <c r="C100" s="13" t="s">
        <v>347</v>
      </c>
      <c r="D100" s="13" t="s">
        <v>348</v>
      </c>
      <c r="E100" s="13" t="s">
        <v>95</v>
      </c>
      <c r="F100" s="17" t="s">
        <v>74</v>
      </c>
      <c r="G100" s="13" t="s">
        <v>349</v>
      </c>
      <c r="H100" s="13" t="s">
        <v>350</v>
      </c>
      <c r="I100" s="26"/>
    </row>
    <row r="101" ht="14.25" spans="1:9">
      <c r="A101" s="12">
        <v>60</v>
      </c>
      <c r="B101" s="13" t="s">
        <v>92</v>
      </c>
      <c r="C101" s="13" t="s">
        <v>351</v>
      </c>
      <c r="D101" s="13" t="s">
        <v>352</v>
      </c>
      <c r="E101" s="13" t="s">
        <v>95</v>
      </c>
      <c r="F101" s="17" t="s">
        <v>34</v>
      </c>
      <c r="G101" s="13" t="s">
        <v>353</v>
      </c>
      <c r="H101" s="13" t="s">
        <v>354</v>
      </c>
      <c r="I101" s="26"/>
    </row>
    <row r="102" ht="14.25" spans="1:9">
      <c r="A102" s="12">
        <v>61</v>
      </c>
      <c r="B102" s="13" t="s">
        <v>92</v>
      </c>
      <c r="C102" s="13" t="s">
        <v>355</v>
      </c>
      <c r="D102" s="13" t="s">
        <v>356</v>
      </c>
      <c r="E102" s="13" t="s">
        <v>95</v>
      </c>
      <c r="F102" s="17" t="s">
        <v>31</v>
      </c>
      <c r="G102" s="13" t="s">
        <v>357</v>
      </c>
      <c r="H102" s="13" t="s">
        <v>358</v>
      </c>
      <c r="I102" s="26"/>
    </row>
    <row r="103" ht="14.25" spans="1:9">
      <c r="A103" s="12">
        <v>62</v>
      </c>
      <c r="B103" s="13" t="s">
        <v>92</v>
      </c>
      <c r="C103" s="13" t="s">
        <v>359</v>
      </c>
      <c r="D103" s="13" t="s">
        <v>360</v>
      </c>
      <c r="E103" s="13" t="s">
        <v>95</v>
      </c>
      <c r="F103" s="17" t="s">
        <v>145</v>
      </c>
      <c r="G103" s="13" t="s">
        <v>361</v>
      </c>
      <c r="H103" s="13" t="s">
        <v>362</v>
      </c>
      <c r="I103" s="26"/>
    </row>
    <row r="104" ht="14.25" spans="1:9">
      <c r="A104" s="12">
        <v>63</v>
      </c>
      <c r="B104" s="13" t="s">
        <v>92</v>
      </c>
      <c r="C104" s="13" t="s">
        <v>363</v>
      </c>
      <c r="D104" s="13" t="s">
        <v>364</v>
      </c>
      <c r="E104" s="13" t="s">
        <v>95</v>
      </c>
      <c r="F104" s="17" t="s">
        <v>84</v>
      </c>
      <c r="G104" s="13" t="s">
        <v>365</v>
      </c>
      <c r="H104" s="13" t="s">
        <v>366</v>
      </c>
      <c r="I104" s="26"/>
    </row>
    <row r="105" ht="14.25" spans="1:9">
      <c r="A105" s="12">
        <v>64</v>
      </c>
      <c r="B105" s="13" t="s">
        <v>92</v>
      </c>
      <c r="C105" s="13" t="s">
        <v>367</v>
      </c>
      <c r="D105" s="13" t="s">
        <v>368</v>
      </c>
      <c r="E105" s="13" t="s">
        <v>95</v>
      </c>
      <c r="F105" s="17" t="s">
        <v>91</v>
      </c>
      <c r="G105" s="13" t="s">
        <v>369</v>
      </c>
      <c r="H105" s="13" t="s">
        <v>370</v>
      </c>
      <c r="I105" s="26"/>
    </row>
    <row r="106" ht="14.25" spans="1:9">
      <c r="A106" s="12">
        <v>65</v>
      </c>
      <c r="B106" s="13" t="s">
        <v>92</v>
      </c>
      <c r="C106" s="13" t="s">
        <v>371</v>
      </c>
      <c r="D106" s="13" t="s">
        <v>372</v>
      </c>
      <c r="E106" s="13" t="s">
        <v>95</v>
      </c>
      <c r="F106" s="17" t="s">
        <v>109</v>
      </c>
      <c r="G106" s="13" t="s">
        <v>373</v>
      </c>
      <c r="H106" s="13" t="s">
        <v>374</v>
      </c>
      <c r="I106" s="26"/>
    </row>
    <row r="107" ht="14.25" spans="1:9">
      <c r="A107" s="12">
        <v>66</v>
      </c>
      <c r="B107" s="13" t="s">
        <v>92</v>
      </c>
      <c r="C107" s="13" t="s">
        <v>375</v>
      </c>
      <c r="D107" s="13" t="s">
        <v>376</v>
      </c>
      <c r="E107" s="13" t="s">
        <v>95</v>
      </c>
      <c r="F107" s="17" t="s">
        <v>88</v>
      </c>
      <c r="G107" s="13" t="s">
        <v>377</v>
      </c>
      <c r="H107" s="13" t="s">
        <v>378</v>
      </c>
      <c r="I107" s="26"/>
    </row>
    <row r="108" s="2" customFormat="1" ht="14.25" spans="1:9">
      <c r="A108" s="12">
        <v>67</v>
      </c>
      <c r="B108" s="13" t="s">
        <v>92</v>
      </c>
      <c r="C108" s="13" t="s">
        <v>379</v>
      </c>
      <c r="D108" s="30" t="s">
        <v>380</v>
      </c>
      <c r="E108" s="30" t="s">
        <v>95</v>
      </c>
      <c r="F108" s="17" t="s">
        <v>164</v>
      </c>
      <c r="G108" s="30" t="s">
        <v>381</v>
      </c>
      <c r="H108" s="30" t="s">
        <v>382</v>
      </c>
      <c r="I108" s="31"/>
    </row>
    <row r="109" ht="14.25" spans="1:9">
      <c r="A109" s="12">
        <v>1</v>
      </c>
      <c r="B109" s="13" t="s">
        <v>383</v>
      </c>
      <c r="C109" s="13" t="s">
        <v>384</v>
      </c>
      <c r="D109" s="16" t="str">
        <f>"张燚喆"</f>
        <v>张燚喆</v>
      </c>
      <c r="E109" s="16" t="str">
        <f t="shared" ref="E109:E123" si="8">"男"</f>
        <v>男</v>
      </c>
      <c r="F109" s="17" t="s">
        <v>164</v>
      </c>
      <c r="G109" s="16" t="str">
        <f>"34122119990626003X"</f>
        <v>34122119990626003X</v>
      </c>
      <c r="H109" s="16" t="str">
        <f>"15357394851"</f>
        <v>15357394851</v>
      </c>
      <c r="I109" s="26"/>
    </row>
    <row r="110" ht="14.25" spans="1:9">
      <c r="A110" s="12">
        <v>2</v>
      </c>
      <c r="B110" s="13" t="s">
        <v>383</v>
      </c>
      <c r="C110" s="13" t="s">
        <v>385</v>
      </c>
      <c r="D110" s="14" t="str">
        <f>"牛铭洋"</f>
        <v>牛铭洋</v>
      </c>
      <c r="E110" s="14" t="str">
        <f t="shared" si="8"/>
        <v>男</v>
      </c>
      <c r="F110" s="17" t="s">
        <v>386</v>
      </c>
      <c r="G110" s="14" t="str">
        <f>"341202200003200518"</f>
        <v>341202200003200518</v>
      </c>
      <c r="H110" s="14" t="str">
        <f>"18955899085"</f>
        <v>18955899085</v>
      </c>
      <c r="I110" s="26"/>
    </row>
    <row r="111" ht="14.25" spans="1:9">
      <c r="A111" s="12">
        <v>3</v>
      </c>
      <c r="B111" s="13" t="s">
        <v>383</v>
      </c>
      <c r="C111" s="13" t="s">
        <v>387</v>
      </c>
      <c r="D111" s="14" t="str">
        <f>"李明阳"</f>
        <v>李明阳</v>
      </c>
      <c r="E111" s="14" t="str">
        <f t="shared" si="8"/>
        <v>男</v>
      </c>
      <c r="F111" s="17" t="s">
        <v>186</v>
      </c>
      <c r="G111" s="14" t="str">
        <f>"341221199804200618"</f>
        <v>341221199804200618</v>
      </c>
      <c r="H111" s="14" t="str">
        <f>"18156299688"</f>
        <v>18156299688</v>
      </c>
      <c r="I111" s="26"/>
    </row>
    <row r="112" ht="14.25" spans="1:9">
      <c r="A112" s="12">
        <v>4</v>
      </c>
      <c r="B112" s="13" t="s">
        <v>383</v>
      </c>
      <c r="C112" s="13" t="s">
        <v>388</v>
      </c>
      <c r="D112" s="14" t="str">
        <f>"余志伟"</f>
        <v>余志伟</v>
      </c>
      <c r="E112" s="14" t="str">
        <f t="shared" si="8"/>
        <v>男</v>
      </c>
      <c r="F112" s="17" t="s">
        <v>324</v>
      </c>
      <c r="G112" s="14" t="str">
        <f>"341226200009280812"</f>
        <v>341226200009280812</v>
      </c>
      <c r="H112" s="14" t="str">
        <f>"16655874214"</f>
        <v>16655874214</v>
      </c>
      <c r="I112" s="26"/>
    </row>
    <row r="113" ht="14.25" spans="1:9">
      <c r="A113" s="12">
        <v>5</v>
      </c>
      <c r="B113" s="13" t="s">
        <v>383</v>
      </c>
      <c r="C113" s="13" t="s">
        <v>389</v>
      </c>
      <c r="D113" s="14" t="str">
        <f>"亓云龙"</f>
        <v>亓云龙</v>
      </c>
      <c r="E113" s="14" t="str">
        <f t="shared" si="8"/>
        <v>男</v>
      </c>
      <c r="F113" s="17" t="s">
        <v>390</v>
      </c>
      <c r="G113" s="14" t="str">
        <f>"341221200002220217"</f>
        <v>341221200002220217</v>
      </c>
      <c r="H113" s="14" t="str">
        <f>"18298168021"</f>
        <v>18298168021</v>
      </c>
      <c r="I113" s="26"/>
    </row>
    <row r="114" ht="14.25" spans="1:9">
      <c r="A114" s="12">
        <v>6</v>
      </c>
      <c r="B114" s="13" t="s">
        <v>383</v>
      </c>
      <c r="C114" s="13" t="s">
        <v>391</v>
      </c>
      <c r="D114" s="14" t="str">
        <f>"张亮亮"</f>
        <v>张亮亮</v>
      </c>
      <c r="E114" s="14" t="str">
        <f t="shared" si="8"/>
        <v>男</v>
      </c>
      <c r="F114" s="17" t="s">
        <v>91</v>
      </c>
      <c r="G114" s="14" t="str">
        <f>"341203199910060919"</f>
        <v>341203199910060919</v>
      </c>
      <c r="H114" s="14" t="str">
        <f>"15395582005"</f>
        <v>15395582005</v>
      </c>
      <c r="I114" s="26"/>
    </row>
    <row r="115" ht="14.25" spans="1:9">
      <c r="A115" s="12">
        <v>7</v>
      </c>
      <c r="B115" s="13" t="s">
        <v>383</v>
      </c>
      <c r="C115" s="13" t="s">
        <v>392</v>
      </c>
      <c r="D115" s="14" t="str">
        <f>"骆宣诚"</f>
        <v>骆宣诚</v>
      </c>
      <c r="E115" s="14" t="str">
        <f t="shared" si="8"/>
        <v>男</v>
      </c>
      <c r="F115" s="17" t="s">
        <v>164</v>
      </c>
      <c r="G115" s="14" t="str">
        <f>"341203199906011217"</f>
        <v>341203199906011217</v>
      </c>
      <c r="H115" s="14" t="str">
        <f>"15105582763"</f>
        <v>15105582763</v>
      </c>
      <c r="I115" s="26"/>
    </row>
    <row r="116" ht="14.25" spans="1:9">
      <c r="A116" s="12">
        <v>8</v>
      </c>
      <c r="B116" s="13" t="s">
        <v>383</v>
      </c>
      <c r="C116" s="13" t="s">
        <v>393</v>
      </c>
      <c r="D116" s="14" t="str">
        <f>"王俊"</f>
        <v>王俊</v>
      </c>
      <c r="E116" s="14" t="str">
        <f t="shared" si="8"/>
        <v>男</v>
      </c>
      <c r="F116" s="17" t="s">
        <v>394</v>
      </c>
      <c r="G116" s="14" t="str">
        <f>"341225199602282315"</f>
        <v>341225199602282315</v>
      </c>
      <c r="H116" s="14" t="str">
        <f>"15255580796"</f>
        <v>15255580796</v>
      </c>
      <c r="I116" s="26"/>
    </row>
    <row r="117" ht="14.25" spans="1:9">
      <c r="A117" s="12">
        <v>9</v>
      </c>
      <c r="B117" s="13" t="s">
        <v>383</v>
      </c>
      <c r="C117" s="13" t="s">
        <v>395</v>
      </c>
      <c r="D117" s="14" t="str">
        <f>"刘哲"</f>
        <v>刘哲</v>
      </c>
      <c r="E117" s="14" t="str">
        <f t="shared" si="8"/>
        <v>男</v>
      </c>
      <c r="F117" s="17" t="s">
        <v>290</v>
      </c>
      <c r="G117" s="14" t="str">
        <f>"341222199806010515"</f>
        <v>341222199806010515</v>
      </c>
      <c r="H117" s="14" t="str">
        <f>"17269602137"</f>
        <v>17269602137</v>
      </c>
      <c r="I117" s="26"/>
    </row>
    <row r="118" ht="14.25" spans="1:9">
      <c r="A118" s="12">
        <v>10</v>
      </c>
      <c r="B118" s="13" t="s">
        <v>383</v>
      </c>
      <c r="C118" s="13" t="s">
        <v>396</v>
      </c>
      <c r="D118" s="14" t="str">
        <f>"冯亚鹏"</f>
        <v>冯亚鹏</v>
      </c>
      <c r="E118" s="14" t="str">
        <f t="shared" si="8"/>
        <v>男</v>
      </c>
      <c r="F118" s="17" t="s">
        <v>280</v>
      </c>
      <c r="G118" s="14" t="str">
        <f>"341225199508023915"</f>
        <v>341225199508023915</v>
      </c>
      <c r="H118" s="14" t="str">
        <f>"18855090883"</f>
        <v>18855090883</v>
      </c>
      <c r="I118" s="26"/>
    </row>
    <row r="119" ht="14.25" spans="1:9">
      <c r="A119" s="12">
        <v>11</v>
      </c>
      <c r="B119" s="13" t="s">
        <v>383</v>
      </c>
      <c r="C119" s="13" t="s">
        <v>397</v>
      </c>
      <c r="D119" s="14" t="str">
        <f>"田永祥"</f>
        <v>田永祥</v>
      </c>
      <c r="E119" s="14" t="str">
        <f t="shared" si="8"/>
        <v>男</v>
      </c>
      <c r="F119" s="17" t="s">
        <v>46</v>
      </c>
      <c r="G119" s="14" t="str">
        <f>"341282199512084339"</f>
        <v>341282199512084339</v>
      </c>
      <c r="H119" s="14" t="str">
        <f>"17855341289"</f>
        <v>17855341289</v>
      </c>
      <c r="I119" s="26"/>
    </row>
    <row r="120" ht="14.25" spans="1:9">
      <c r="A120" s="12">
        <v>12</v>
      </c>
      <c r="B120" s="13" t="s">
        <v>383</v>
      </c>
      <c r="C120" s="13" t="s">
        <v>398</v>
      </c>
      <c r="D120" s="14" t="str">
        <f>"巩佳文"</f>
        <v>巩佳文</v>
      </c>
      <c r="E120" s="14" t="str">
        <f t="shared" si="8"/>
        <v>男</v>
      </c>
      <c r="F120" s="17" t="s">
        <v>96</v>
      </c>
      <c r="G120" s="14" t="str">
        <f>"341227200012284415"</f>
        <v>341227200012284415</v>
      </c>
      <c r="H120" s="14" t="str">
        <f>"18395355386"</f>
        <v>18395355386</v>
      </c>
      <c r="I120" s="26"/>
    </row>
    <row r="121" ht="14.25" spans="1:9">
      <c r="A121" s="12">
        <v>13</v>
      </c>
      <c r="B121" s="13" t="s">
        <v>383</v>
      </c>
      <c r="C121" s="13" t="s">
        <v>399</v>
      </c>
      <c r="D121" s="14" t="str">
        <f>"朱阿辉"</f>
        <v>朱阿辉</v>
      </c>
      <c r="E121" s="14" t="str">
        <f t="shared" si="8"/>
        <v>男</v>
      </c>
      <c r="F121" s="17" t="s">
        <v>400</v>
      </c>
      <c r="G121" s="14" t="str">
        <f>"341221199403013790"</f>
        <v>341221199403013790</v>
      </c>
      <c r="H121" s="14" t="str">
        <f>"18298166755"</f>
        <v>18298166755</v>
      </c>
      <c r="I121" s="26"/>
    </row>
    <row r="122" ht="14.25" spans="1:9">
      <c r="A122" s="12">
        <v>14</v>
      </c>
      <c r="B122" s="13" t="s">
        <v>383</v>
      </c>
      <c r="C122" s="13" t="s">
        <v>401</v>
      </c>
      <c r="D122" s="14" t="str">
        <f>"闫宇昊"</f>
        <v>闫宇昊</v>
      </c>
      <c r="E122" s="14" t="str">
        <f t="shared" si="8"/>
        <v>男</v>
      </c>
      <c r="F122" s="17" t="s">
        <v>324</v>
      </c>
      <c r="G122" s="14" t="str">
        <f>"341225200009094351"</f>
        <v>341225200009094351</v>
      </c>
      <c r="H122" s="14" t="str">
        <f>"17375460357"</f>
        <v>17375460357</v>
      </c>
      <c r="I122" s="26"/>
    </row>
    <row r="123" ht="14.25" spans="1:9">
      <c r="A123" s="12">
        <v>15</v>
      </c>
      <c r="B123" s="13" t="s">
        <v>383</v>
      </c>
      <c r="C123" s="13" t="s">
        <v>402</v>
      </c>
      <c r="D123" s="14" t="str">
        <f>"黄新平"</f>
        <v>黄新平</v>
      </c>
      <c r="E123" s="14" t="str">
        <f t="shared" si="8"/>
        <v>男</v>
      </c>
      <c r="F123" s="17" t="s">
        <v>390</v>
      </c>
      <c r="G123" s="14" t="str">
        <f>"341203200002270617"</f>
        <v>341203200002270617</v>
      </c>
      <c r="H123" s="14" t="str">
        <f>"19956867035"</f>
        <v>19956867035</v>
      </c>
      <c r="I123" s="26"/>
    </row>
    <row r="124" ht="14.25" spans="1:9">
      <c r="A124" s="12">
        <v>1</v>
      </c>
      <c r="B124" s="13" t="s">
        <v>403</v>
      </c>
      <c r="C124" s="13" t="s">
        <v>404</v>
      </c>
      <c r="D124" s="16" t="str">
        <f>"李雅文"</f>
        <v>李雅文</v>
      </c>
      <c r="E124" s="16" t="str">
        <f t="shared" ref="E124:E133" si="9">"女"</f>
        <v>女</v>
      </c>
      <c r="F124" s="17" t="s">
        <v>31</v>
      </c>
      <c r="G124" s="16" t="str">
        <f>"34122719980513522X"</f>
        <v>34122719980513522X</v>
      </c>
      <c r="H124" s="16" t="str">
        <f>"18883878642"</f>
        <v>18883878642</v>
      </c>
      <c r="I124" s="26"/>
    </row>
    <row r="125" ht="14.25" spans="1:9">
      <c r="A125" s="12">
        <v>2</v>
      </c>
      <c r="B125" s="13" t="s">
        <v>403</v>
      </c>
      <c r="C125" s="13" t="s">
        <v>405</v>
      </c>
      <c r="D125" s="14" t="str">
        <f>"赫夏文"</f>
        <v>赫夏文</v>
      </c>
      <c r="E125" s="14" t="str">
        <f t="shared" si="9"/>
        <v>女</v>
      </c>
      <c r="F125" s="17" t="s">
        <v>91</v>
      </c>
      <c r="G125" s="14" t="str">
        <f>"341204199910291828"</f>
        <v>341204199910291828</v>
      </c>
      <c r="H125" s="14" t="str">
        <f>"13966820684"</f>
        <v>13966820684</v>
      </c>
      <c r="I125" s="26"/>
    </row>
    <row r="126" ht="14.25" spans="1:9">
      <c r="A126" s="12">
        <v>3</v>
      </c>
      <c r="B126" s="13" t="s">
        <v>403</v>
      </c>
      <c r="C126" s="13" t="s">
        <v>406</v>
      </c>
      <c r="D126" s="14" t="str">
        <f>"靳明新"</f>
        <v>靳明新</v>
      </c>
      <c r="E126" s="14" t="str">
        <f t="shared" si="9"/>
        <v>女</v>
      </c>
      <c r="F126" s="17" t="s">
        <v>407</v>
      </c>
      <c r="G126" s="14" t="str">
        <f>"341225199904209244"</f>
        <v>341225199904209244</v>
      </c>
      <c r="H126" s="14" t="str">
        <f>"17344054239"</f>
        <v>17344054239</v>
      </c>
      <c r="I126" s="26"/>
    </row>
    <row r="127" ht="14.25" spans="1:9">
      <c r="A127" s="12">
        <v>4</v>
      </c>
      <c r="B127" s="13" t="s">
        <v>403</v>
      </c>
      <c r="C127" s="13" t="s">
        <v>408</v>
      </c>
      <c r="D127" s="14" t="str">
        <f>"武雨晴"</f>
        <v>武雨晴</v>
      </c>
      <c r="E127" s="14" t="str">
        <f t="shared" si="9"/>
        <v>女</v>
      </c>
      <c r="F127" s="17" t="s">
        <v>31</v>
      </c>
      <c r="G127" s="14" t="str">
        <f>"341203199805012587"</f>
        <v>341203199805012587</v>
      </c>
      <c r="H127" s="14" t="str">
        <f>"18356519312"</f>
        <v>18356519312</v>
      </c>
      <c r="I127" s="26"/>
    </row>
    <row r="128" ht="14.25" spans="1:9">
      <c r="A128" s="12">
        <v>5</v>
      </c>
      <c r="B128" s="13" t="s">
        <v>403</v>
      </c>
      <c r="C128" s="13" t="s">
        <v>409</v>
      </c>
      <c r="D128" s="14" t="str">
        <f>"高楠楠"</f>
        <v>高楠楠</v>
      </c>
      <c r="E128" s="14" t="str">
        <f t="shared" si="9"/>
        <v>女</v>
      </c>
      <c r="F128" s="17" t="s">
        <v>40</v>
      </c>
      <c r="G128" s="14" t="str">
        <f>"341226199903136326"</f>
        <v>341226199903136326</v>
      </c>
      <c r="H128" s="14" t="str">
        <f>"13186076326"</f>
        <v>13186076326</v>
      </c>
      <c r="I128" s="26"/>
    </row>
    <row r="129" ht="14.25" spans="1:9">
      <c r="A129" s="12">
        <v>6</v>
      </c>
      <c r="B129" s="13" t="s">
        <v>403</v>
      </c>
      <c r="C129" s="13" t="s">
        <v>410</v>
      </c>
      <c r="D129" s="14" t="str">
        <f>"刘盼盼"</f>
        <v>刘盼盼</v>
      </c>
      <c r="E129" s="14" t="str">
        <f t="shared" si="9"/>
        <v>女</v>
      </c>
      <c r="F129" s="17" t="s">
        <v>53</v>
      </c>
      <c r="G129" s="14" t="str">
        <f>"341221199611259007"</f>
        <v>341221199611259007</v>
      </c>
      <c r="H129" s="14" t="str">
        <f>"18186971808"</f>
        <v>18186971808</v>
      </c>
      <c r="I129" s="26"/>
    </row>
    <row r="130" s="3" customFormat="1" ht="34" customHeight="1" spans="1:16384">
      <c r="A130" s="12">
        <v>1</v>
      </c>
      <c r="B130" s="32" t="s">
        <v>411</v>
      </c>
      <c r="C130" s="13" t="s">
        <v>412</v>
      </c>
      <c r="D130" s="16" t="str">
        <f>"程颖"</f>
        <v>程颖</v>
      </c>
      <c r="E130" s="16" t="str">
        <f t="shared" si="9"/>
        <v>女</v>
      </c>
      <c r="F130" s="17" t="s">
        <v>84</v>
      </c>
      <c r="G130" s="16" t="str">
        <f>"342425199902106729"</f>
        <v>342425199902106729</v>
      </c>
      <c r="H130" s="16" t="str">
        <f>"17356484118"</f>
        <v>17356484118</v>
      </c>
      <c r="I130" s="26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4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4"/>
      <c r="NS130" s="4"/>
      <c r="NT130" s="4"/>
      <c r="NU130" s="4"/>
      <c r="NV130" s="4"/>
      <c r="NW130" s="4"/>
      <c r="NX130" s="4"/>
      <c r="NY130" s="4"/>
      <c r="NZ130" s="4"/>
      <c r="OA130" s="4"/>
      <c r="OB130" s="4"/>
      <c r="OC130" s="4"/>
      <c r="OD130" s="4"/>
      <c r="OE130" s="4"/>
      <c r="OF130" s="4"/>
      <c r="OG130" s="4"/>
      <c r="OH130" s="4"/>
      <c r="OI130" s="4"/>
      <c r="OJ130" s="4"/>
      <c r="OK130" s="4"/>
      <c r="OL130" s="4"/>
      <c r="OM130" s="4"/>
      <c r="ON130" s="4"/>
      <c r="OO130" s="4"/>
      <c r="OP130" s="4"/>
      <c r="OQ130" s="4"/>
      <c r="OR130" s="4"/>
      <c r="OS130" s="4"/>
      <c r="OT130" s="4"/>
      <c r="OU130" s="4"/>
      <c r="OV130" s="4"/>
      <c r="OW130" s="4"/>
      <c r="OX130" s="4"/>
      <c r="OY130" s="4"/>
      <c r="OZ130" s="4"/>
      <c r="PA130" s="4"/>
      <c r="PB130" s="4"/>
      <c r="PC130" s="4"/>
      <c r="PD130" s="4"/>
      <c r="PE130" s="4"/>
      <c r="PF130" s="4"/>
      <c r="PG130" s="4"/>
      <c r="PH130" s="4"/>
      <c r="PI130" s="4"/>
      <c r="PJ130" s="4"/>
      <c r="PK130" s="4"/>
      <c r="PL130" s="4"/>
      <c r="PM130" s="4"/>
      <c r="PN130" s="4"/>
      <c r="PO130" s="4"/>
      <c r="PP130" s="4"/>
      <c r="PQ130" s="4"/>
      <c r="PR130" s="4"/>
      <c r="PS130" s="4"/>
      <c r="PT130" s="4"/>
      <c r="PU130" s="4"/>
      <c r="PV130" s="4"/>
      <c r="PW130" s="4"/>
      <c r="PX130" s="4"/>
      <c r="PY130" s="4"/>
      <c r="PZ130" s="4"/>
      <c r="QA130" s="4"/>
      <c r="QB130" s="4"/>
      <c r="QC130" s="4"/>
      <c r="QD130" s="4"/>
      <c r="QE130" s="4"/>
      <c r="QF130" s="4"/>
      <c r="QG130" s="4"/>
      <c r="QH130" s="4"/>
      <c r="QI130" s="4"/>
      <c r="QJ130" s="4"/>
      <c r="QK130" s="4"/>
      <c r="QL130" s="4"/>
      <c r="QM130" s="4"/>
      <c r="QN130" s="4"/>
      <c r="QO130" s="4"/>
      <c r="QP130" s="4"/>
      <c r="QQ130" s="4"/>
      <c r="QR130" s="4"/>
      <c r="QS130" s="4"/>
      <c r="QT130" s="4"/>
      <c r="QU130" s="4"/>
      <c r="QV130" s="4"/>
      <c r="QW130" s="4"/>
      <c r="QX130" s="4"/>
      <c r="QY130" s="4"/>
      <c r="QZ130" s="4"/>
      <c r="RA130" s="4"/>
      <c r="RB130" s="4"/>
      <c r="RC130" s="4"/>
      <c r="RD130" s="4"/>
      <c r="RE130" s="4"/>
      <c r="RF130" s="4"/>
      <c r="RG130" s="4"/>
      <c r="RH130" s="4"/>
      <c r="RI130" s="4"/>
      <c r="RJ130" s="4"/>
      <c r="RK130" s="4"/>
      <c r="RL130" s="4"/>
      <c r="RM130" s="4"/>
      <c r="RN130" s="4"/>
      <c r="RO130" s="4"/>
      <c r="RP130" s="4"/>
      <c r="RQ130" s="4"/>
      <c r="RR130" s="4"/>
      <c r="RS130" s="4"/>
      <c r="RT130" s="4"/>
      <c r="RU130" s="4"/>
      <c r="RV130" s="4"/>
      <c r="RW130" s="4"/>
      <c r="RX130" s="4"/>
      <c r="RY130" s="4"/>
      <c r="RZ130" s="4"/>
      <c r="SA130" s="4"/>
      <c r="SB130" s="4"/>
      <c r="SC130" s="4"/>
      <c r="SD130" s="4"/>
      <c r="SE130" s="4"/>
      <c r="SF130" s="4"/>
      <c r="SG130" s="4"/>
      <c r="SH130" s="4"/>
      <c r="SI130" s="4"/>
      <c r="SJ130" s="4"/>
      <c r="SK130" s="4"/>
      <c r="SL130" s="4"/>
      <c r="SM130" s="4"/>
      <c r="SN130" s="4"/>
      <c r="SO130" s="4"/>
      <c r="SP130" s="4"/>
      <c r="SQ130" s="4"/>
      <c r="SR130" s="4"/>
      <c r="SS130" s="4"/>
      <c r="ST130" s="4"/>
      <c r="SU130" s="4"/>
      <c r="SV130" s="4"/>
      <c r="SW130" s="4"/>
      <c r="SX130" s="4"/>
      <c r="SY130" s="4"/>
      <c r="SZ130" s="4"/>
      <c r="TA130" s="4"/>
      <c r="TB130" s="4"/>
      <c r="TC130" s="4"/>
      <c r="TD130" s="4"/>
      <c r="TE130" s="4"/>
      <c r="TF130" s="4"/>
      <c r="TG130" s="4"/>
      <c r="TH130" s="4"/>
      <c r="TI130" s="4"/>
      <c r="TJ130" s="4"/>
      <c r="TK130" s="4"/>
      <c r="TL130" s="4"/>
      <c r="TM130" s="4"/>
      <c r="TN130" s="4"/>
      <c r="TO130" s="4"/>
      <c r="TP130" s="4"/>
      <c r="TQ130" s="4"/>
      <c r="TR130" s="4"/>
      <c r="TS130" s="4"/>
      <c r="TT130" s="4"/>
      <c r="TU130" s="4"/>
      <c r="TV130" s="4"/>
      <c r="TW130" s="4"/>
      <c r="TX130" s="4"/>
      <c r="TY130" s="4"/>
      <c r="TZ130" s="4"/>
      <c r="UA130" s="4"/>
      <c r="UB130" s="4"/>
      <c r="UC130" s="4"/>
      <c r="UD130" s="4"/>
      <c r="UE130" s="4"/>
      <c r="UF130" s="4"/>
      <c r="UG130" s="4"/>
      <c r="UH130" s="4"/>
      <c r="UI130" s="4"/>
      <c r="UJ130" s="4"/>
      <c r="UK130" s="4"/>
      <c r="UL130" s="4"/>
      <c r="UM130" s="4"/>
      <c r="UN130" s="4"/>
      <c r="UO130" s="4"/>
      <c r="UP130" s="4"/>
      <c r="UQ130" s="4"/>
      <c r="UR130" s="4"/>
      <c r="US130" s="4"/>
      <c r="UT130" s="4"/>
      <c r="UU130" s="4"/>
      <c r="UV130" s="4"/>
      <c r="UW130" s="4"/>
      <c r="UX130" s="4"/>
      <c r="UY130" s="4"/>
      <c r="UZ130" s="4"/>
      <c r="VA130" s="4"/>
      <c r="VB130" s="4"/>
      <c r="VC130" s="4"/>
      <c r="VD130" s="4"/>
      <c r="VE130" s="4"/>
      <c r="VF130" s="4"/>
      <c r="VG130" s="4"/>
      <c r="VH130" s="4"/>
      <c r="VI130" s="4"/>
      <c r="VJ130" s="4"/>
      <c r="VK130" s="4"/>
      <c r="VL130" s="4"/>
      <c r="VM130" s="4"/>
      <c r="VN130" s="4"/>
      <c r="VO130" s="4"/>
      <c r="VP130" s="4"/>
      <c r="VQ130" s="4"/>
      <c r="VR130" s="4"/>
      <c r="VS130" s="4"/>
      <c r="VT130" s="4"/>
      <c r="VU130" s="4"/>
      <c r="VV130" s="4"/>
      <c r="VW130" s="4"/>
      <c r="VX130" s="4"/>
      <c r="VY130" s="4"/>
      <c r="VZ130" s="4"/>
      <c r="WA130" s="4"/>
      <c r="WB130" s="4"/>
      <c r="WC130" s="4"/>
      <c r="WD130" s="4"/>
      <c r="WE130" s="4"/>
      <c r="WF130" s="4"/>
      <c r="WG130" s="4"/>
      <c r="WH130" s="4"/>
      <c r="WI130" s="4"/>
      <c r="WJ130" s="4"/>
      <c r="WK130" s="4"/>
      <c r="WL130" s="4"/>
      <c r="WM130" s="4"/>
      <c r="WN130" s="4"/>
      <c r="WO130" s="4"/>
      <c r="WP130" s="4"/>
      <c r="WQ130" s="4"/>
      <c r="WR130" s="4"/>
      <c r="WS130" s="4"/>
      <c r="WT130" s="4"/>
      <c r="WU130" s="4"/>
      <c r="WV130" s="4"/>
      <c r="WW130" s="4"/>
      <c r="WX130" s="4"/>
      <c r="WY130" s="4"/>
      <c r="WZ130" s="4"/>
      <c r="XA130" s="4"/>
      <c r="XB130" s="4"/>
      <c r="XC130" s="4"/>
      <c r="XD130" s="4"/>
      <c r="XE130" s="4"/>
      <c r="XF130" s="4"/>
      <c r="XG130" s="4"/>
      <c r="XH130" s="4"/>
      <c r="XI130" s="4"/>
      <c r="XJ130" s="4"/>
      <c r="XK130" s="4"/>
      <c r="XL130" s="4"/>
      <c r="XM130" s="4"/>
      <c r="XN130" s="4"/>
      <c r="XO130" s="4"/>
      <c r="XP130" s="4"/>
      <c r="XQ130" s="4"/>
      <c r="XR130" s="4"/>
      <c r="XS130" s="4"/>
      <c r="XT130" s="4"/>
      <c r="XU130" s="4"/>
      <c r="XV130" s="4"/>
      <c r="XW130" s="4"/>
      <c r="XX130" s="4"/>
      <c r="XY130" s="4"/>
      <c r="XZ130" s="4"/>
      <c r="YA130" s="4"/>
      <c r="YB130" s="4"/>
      <c r="YC130" s="4"/>
      <c r="YD130" s="4"/>
      <c r="YE130" s="4"/>
      <c r="YF130" s="4"/>
      <c r="YG130" s="4"/>
      <c r="YH130" s="4"/>
      <c r="YI130" s="4"/>
      <c r="YJ130" s="4"/>
      <c r="YK130" s="4"/>
      <c r="YL130" s="4"/>
      <c r="YM130" s="4"/>
      <c r="YN130" s="4"/>
      <c r="YO130" s="4"/>
      <c r="YP130" s="4"/>
      <c r="YQ130" s="4"/>
      <c r="YR130" s="4"/>
      <c r="YS130" s="4"/>
      <c r="YT130" s="4"/>
      <c r="YU130" s="4"/>
      <c r="YV130" s="4"/>
      <c r="YW130" s="4"/>
      <c r="YX130" s="4"/>
      <c r="YY130" s="4"/>
      <c r="YZ130" s="4"/>
      <c r="ZA130" s="4"/>
      <c r="ZB130" s="4"/>
      <c r="ZC130" s="4"/>
      <c r="ZD130" s="4"/>
      <c r="ZE130" s="4"/>
      <c r="ZF130" s="4"/>
      <c r="ZG130" s="4"/>
      <c r="ZH130" s="4"/>
      <c r="ZI130" s="4"/>
      <c r="ZJ130" s="4"/>
      <c r="ZK130" s="4"/>
      <c r="ZL130" s="4"/>
      <c r="ZM130" s="4"/>
      <c r="ZN130" s="4"/>
      <c r="ZO130" s="4"/>
      <c r="ZP130" s="4"/>
      <c r="ZQ130" s="4"/>
      <c r="ZR130" s="4"/>
      <c r="ZS130" s="4"/>
      <c r="ZT130" s="4"/>
      <c r="ZU130" s="4"/>
      <c r="ZV130" s="4"/>
      <c r="ZW130" s="4"/>
      <c r="ZX130" s="4"/>
      <c r="ZY130" s="4"/>
      <c r="ZZ130" s="4"/>
      <c r="AAA130" s="4"/>
      <c r="AAB130" s="4"/>
      <c r="AAC130" s="4"/>
      <c r="AAD130" s="4"/>
      <c r="AAE130" s="4"/>
      <c r="AAF130" s="4"/>
      <c r="AAG130" s="4"/>
      <c r="AAH130" s="4"/>
      <c r="AAI130" s="4"/>
      <c r="AAJ130" s="4"/>
      <c r="AAK130" s="4"/>
      <c r="AAL130" s="4"/>
      <c r="AAM130" s="4"/>
      <c r="AAN130" s="4"/>
      <c r="AAO130" s="4"/>
      <c r="AAP130" s="4"/>
      <c r="AAQ130" s="4"/>
      <c r="AAR130" s="4"/>
      <c r="AAS130" s="4"/>
      <c r="AAT130" s="4"/>
      <c r="AAU130" s="4"/>
      <c r="AAV130" s="4"/>
      <c r="AAW130" s="4"/>
      <c r="AAX130" s="4"/>
      <c r="AAY130" s="4"/>
      <c r="AAZ130" s="4"/>
      <c r="ABA130" s="4"/>
      <c r="ABB130" s="4"/>
      <c r="ABC130" s="4"/>
      <c r="ABD130" s="4"/>
      <c r="ABE130" s="4"/>
      <c r="ABF130" s="4"/>
      <c r="ABG130" s="4"/>
      <c r="ABH130" s="4"/>
      <c r="ABI130" s="4"/>
      <c r="ABJ130" s="4"/>
      <c r="ABK130" s="4"/>
      <c r="ABL130" s="4"/>
      <c r="ABM130" s="4"/>
      <c r="ABN130" s="4"/>
      <c r="ABO130" s="4"/>
      <c r="ABP130" s="4"/>
      <c r="ABQ130" s="4"/>
      <c r="ABR130" s="4"/>
      <c r="ABS130" s="4"/>
      <c r="ABT130" s="4"/>
      <c r="ABU130" s="4"/>
      <c r="ABV130" s="4"/>
      <c r="ABW130" s="4"/>
      <c r="ABX130" s="4"/>
      <c r="ABY130" s="4"/>
      <c r="ABZ130" s="4"/>
      <c r="ACA130" s="4"/>
      <c r="ACB130" s="4"/>
      <c r="ACC130" s="4"/>
      <c r="ACD130" s="4"/>
      <c r="ACE130" s="4"/>
      <c r="ACF130" s="4"/>
      <c r="ACG130" s="4"/>
      <c r="ACH130" s="4"/>
      <c r="ACI130" s="4"/>
      <c r="ACJ130" s="4"/>
      <c r="ACK130" s="4"/>
      <c r="ACL130" s="4"/>
      <c r="ACM130" s="4"/>
      <c r="ACN130" s="4"/>
      <c r="ACO130" s="4"/>
      <c r="ACP130" s="4"/>
      <c r="ACQ130" s="4"/>
      <c r="ACR130" s="4"/>
      <c r="ACS130" s="4"/>
      <c r="ACT130" s="4"/>
      <c r="ACU130" s="4"/>
      <c r="ACV130" s="4"/>
      <c r="ACW130" s="4"/>
      <c r="ACX130" s="4"/>
      <c r="ACY130" s="4"/>
      <c r="ACZ130" s="4"/>
      <c r="ADA130" s="4"/>
      <c r="ADB130" s="4"/>
      <c r="ADC130" s="4"/>
      <c r="ADD130" s="4"/>
      <c r="ADE130" s="4"/>
      <c r="ADF130" s="4"/>
      <c r="ADG130" s="4"/>
      <c r="ADH130" s="4"/>
      <c r="ADI130" s="4"/>
      <c r="ADJ130" s="4"/>
      <c r="ADK130" s="4"/>
      <c r="ADL130" s="4"/>
      <c r="ADM130" s="4"/>
      <c r="ADN130" s="4"/>
      <c r="ADO130" s="4"/>
      <c r="ADP130" s="4"/>
      <c r="ADQ130" s="4"/>
      <c r="ADR130" s="4"/>
      <c r="ADS130" s="4"/>
      <c r="ADT130" s="4"/>
      <c r="ADU130" s="4"/>
      <c r="ADV130" s="4"/>
      <c r="ADW130" s="4"/>
      <c r="ADX130" s="4"/>
      <c r="ADY130" s="4"/>
      <c r="ADZ130" s="4"/>
      <c r="AEA130" s="4"/>
      <c r="AEB130" s="4"/>
      <c r="AEC130" s="4"/>
      <c r="AED130" s="4"/>
      <c r="AEE130" s="4"/>
      <c r="AEF130" s="4"/>
      <c r="AEG130" s="4"/>
      <c r="AEH130" s="4"/>
      <c r="AEI130" s="4"/>
      <c r="AEJ130" s="4"/>
      <c r="AEK130" s="4"/>
      <c r="AEL130" s="4"/>
      <c r="AEM130" s="4"/>
      <c r="AEN130" s="4"/>
      <c r="AEO130" s="4"/>
      <c r="AEP130" s="4"/>
      <c r="AEQ130" s="4"/>
      <c r="AER130" s="4"/>
      <c r="AES130" s="4"/>
      <c r="AET130" s="4"/>
      <c r="AEU130" s="4"/>
      <c r="AEV130" s="4"/>
      <c r="AEW130" s="4"/>
      <c r="AEX130" s="4"/>
      <c r="AEY130" s="4"/>
      <c r="AEZ130" s="4"/>
      <c r="AFA130" s="4"/>
      <c r="AFB130" s="4"/>
      <c r="AFC130" s="4"/>
      <c r="AFD130" s="4"/>
      <c r="AFE130" s="4"/>
      <c r="AFF130" s="4"/>
      <c r="AFG130" s="4"/>
      <c r="AFH130" s="4"/>
      <c r="AFI130" s="4"/>
      <c r="AFJ130" s="4"/>
      <c r="AFK130" s="4"/>
      <c r="AFL130" s="4"/>
      <c r="AFM130" s="4"/>
      <c r="AFN130" s="4"/>
      <c r="AFO130" s="4"/>
      <c r="AFP130" s="4"/>
      <c r="AFQ130" s="4"/>
      <c r="AFR130" s="4"/>
      <c r="AFS130" s="4"/>
      <c r="AFT130" s="4"/>
      <c r="AFU130" s="4"/>
      <c r="AFV130" s="4"/>
      <c r="AFW130" s="4"/>
      <c r="AFX130" s="4"/>
      <c r="AFY130" s="4"/>
      <c r="AFZ130" s="4"/>
      <c r="AGA130" s="4"/>
      <c r="AGB130" s="4"/>
      <c r="AGC130" s="4"/>
      <c r="AGD130" s="4"/>
      <c r="AGE130" s="4"/>
      <c r="AGF130" s="4"/>
      <c r="AGG130" s="4"/>
      <c r="AGH130" s="4"/>
      <c r="AGI130" s="4"/>
      <c r="AGJ130" s="4"/>
      <c r="AGK130" s="4"/>
      <c r="AGL130" s="4"/>
      <c r="AGM130" s="4"/>
      <c r="AGN130" s="4"/>
      <c r="AGO130" s="4"/>
      <c r="AGP130" s="4"/>
      <c r="AGQ130" s="4"/>
      <c r="AGR130" s="4"/>
      <c r="AGS130" s="4"/>
      <c r="AGT130" s="4"/>
      <c r="AGU130" s="4"/>
      <c r="AGV130" s="4"/>
      <c r="AGW130" s="4"/>
      <c r="AGX130" s="4"/>
      <c r="AGY130" s="4"/>
      <c r="AGZ130" s="4"/>
      <c r="AHA130" s="4"/>
      <c r="AHB130" s="4"/>
      <c r="AHC130" s="4"/>
      <c r="AHD130" s="4"/>
      <c r="AHE130" s="4"/>
      <c r="AHF130" s="4"/>
      <c r="AHG130" s="4"/>
      <c r="AHH130" s="4"/>
      <c r="AHI130" s="4"/>
      <c r="AHJ130" s="4"/>
      <c r="AHK130" s="4"/>
      <c r="AHL130" s="4"/>
      <c r="AHM130" s="4"/>
      <c r="AHN130" s="4"/>
      <c r="AHO130" s="4"/>
      <c r="AHP130" s="4"/>
      <c r="AHQ130" s="4"/>
      <c r="AHR130" s="4"/>
      <c r="AHS130" s="4"/>
      <c r="AHT130" s="4"/>
      <c r="AHU130" s="4"/>
      <c r="AHV130" s="4"/>
      <c r="AHW130" s="4"/>
      <c r="AHX130" s="4"/>
      <c r="AHY130" s="4"/>
      <c r="AHZ130" s="4"/>
      <c r="AIA130" s="4"/>
      <c r="AIB130" s="4"/>
      <c r="AIC130" s="4"/>
      <c r="AID130" s="4"/>
      <c r="AIE130" s="4"/>
      <c r="AIF130" s="4"/>
      <c r="AIG130" s="4"/>
      <c r="AIH130" s="4"/>
      <c r="AII130" s="4"/>
      <c r="AIJ130" s="4"/>
      <c r="AIK130" s="4"/>
      <c r="AIL130" s="4"/>
      <c r="AIM130" s="4"/>
      <c r="AIN130" s="4"/>
      <c r="AIO130" s="4"/>
      <c r="AIP130" s="4"/>
      <c r="AIQ130" s="4"/>
      <c r="AIR130" s="4"/>
      <c r="AIS130" s="4"/>
      <c r="AIT130" s="4"/>
      <c r="AIU130" s="4"/>
      <c r="AIV130" s="4"/>
      <c r="AIW130" s="4"/>
      <c r="AIX130" s="4"/>
      <c r="AIY130" s="4"/>
      <c r="AIZ130" s="4"/>
      <c r="AJA130" s="4"/>
      <c r="AJB130" s="4"/>
      <c r="AJC130" s="4"/>
      <c r="AJD130" s="4"/>
      <c r="AJE130" s="4"/>
      <c r="AJF130" s="4"/>
      <c r="AJG130" s="4"/>
      <c r="AJH130" s="4"/>
      <c r="AJI130" s="4"/>
      <c r="AJJ130" s="4"/>
      <c r="AJK130" s="4"/>
      <c r="AJL130" s="4"/>
      <c r="AJM130" s="4"/>
      <c r="AJN130" s="4"/>
      <c r="AJO130" s="4"/>
      <c r="AJP130" s="4"/>
      <c r="AJQ130" s="4"/>
      <c r="AJR130" s="4"/>
      <c r="AJS130" s="4"/>
      <c r="AJT130" s="4"/>
      <c r="AJU130" s="4"/>
      <c r="AJV130" s="4"/>
      <c r="AJW130" s="4"/>
      <c r="AJX130" s="4"/>
      <c r="AJY130" s="4"/>
      <c r="AJZ130" s="4"/>
      <c r="AKA130" s="4"/>
      <c r="AKB130" s="4"/>
      <c r="AKC130" s="4"/>
      <c r="AKD130" s="4"/>
      <c r="AKE130" s="4"/>
      <c r="AKF130" s="4"/>
      <c r="AKG130" s="4"/>
      <c r="AKH130" s="4"/>
      <c r="AKI130" s="4"/>
      <c r="AKJ130" s="4"/>
      <c r="AKK130" s="4"/>
      <c r="AKL130" s="4"/>
      <c r="AKM130" s="4"/>
      <c r="AKN130" s="4"/>
      <c r="AKO130" s="4"/>
      <c r="AKP130" s="4"/>
      <c r="AKQ130" s="4"/>
      <c r="AKR130" s="4"/>
      <c r="AKS130" s="4"/>
      <c r="AKT130" s="4"/>
      <c r="AKU130" s="4"/>
      <c r="AKV130" s="4"/>
      <c r="AKW130" s="4"/>
      <c r="AKX130" s="4"/>
      <c r="AKY130" s="4"/>
      <c r="AKZ130" s="4"/>
      <c r="ALA130" s="4"/>
      <c r="ALB130" s="4"/>
      <c r="ALC130" s="4"/>
      <c r="ALD130" s="4"/>
      <c r="ALE130" s="4"/>
      <c r="ALF130" s="4"/>
      <c r="ALG130" s="4"/>
      <c r="ALH130" s="4"/>
      <c r="ALI130" s="4"/>
      <c r="ALJ130" s="4"/>
      <c r="ALK130" s="4"/>
      <c r="ALL130" s="4"/>
      <c r="ALM130" s="4"/>
      <c r="ALN130" s="4"/>
      <c r="ALO130" s="4"/>
      <c r="ALP130" s="4"/>
      <c r="ALQ130" s="4"/>
      <c r="ALR130" s="4"/>
      <c r="ALS130" s="4"/>
      <c r="ALT130" s="4"/>
      <c r="ALU130" s="4"/>
      <c r="ALV130" s="4"/>
      <c r="ALW130" s="4"/>
      <c r="ALX130" s="4"/>
      <c r="ALY130" s="4"/>
      <c r="ALZ130" s="4"/>
      <c r="AMA130" s="4"/>
      <c r="AMB130" s="4"/>
      <c r="AMC130" s="4"/>
      <c r="AMD130" s="4"/>
      <c r="AME130" s="4"/>
      <c r="AMF130" s="4"/>
      <c r="AMG130" s="4"/>
      <c r="AMH130" s="4"/>
      <c r="AMI130" s="4"/>
      <c r="AMJ130" s="4"/>
      <c r="AMK130" s="4"/>
      <c r="AML130" s="4"/>
      <c r="AMM130" s="4"/>
      <c r="AMN130" s="4"/>
      <c r="AMO130" s="4"/>
      <c r="AMP130" s="4"/>
      <c r="AMQ130" s="4"/>
      <c r="AMR130" s="4"/>
      <c r="AMS130" s="4"/>
      <c r="AMT130" s="4"/>
      <c r="AMU130" s="4"/>
      <c r="AMV130" s="4"/>
      <c r="AMW130" s="4"/>
      <c r="AMX130" s="4"/>
      <c r="AMY130" s="4"/>
      <c r="AMZ130" s="4"/>
      <c r="ANA130" s="4"/>
      <c r="ANB130" s="4"/>
      <c r="ANC130" s="4"/>
      <c r="AND130" s="4"/>
      <c r="ANE130" s="4"/>
      <c r="ANF130" s="4"/>
      <c r="ANG130" s="4"/>
      <c r="ANH130" s="4"/>
      <c r="ANI130" s="4"/>
      <c r="ANJ130" s="4"/>
      <c r="ANK130" s="4"/>
      <c r="ANL130" s="4"/>
      <c r="ANM130" s="4"/>
      <c r="ANN130" s="4"/>
      <c r="ANO130" s="4"/>
      <c r="ANP130" s="4"/>
      <c r="ANQ130" s="4"/>
      <c r="ANR130" s="4"/>
      <c r="ANS130" s="4"/>
      <c r="ANT130" s="4"/>
      <c r="ANU130" s="4"/>
      <c r="ANV130" s="4"/>
      <c r="ANW130" s="4"/>
      <c r="ANX130" s="4"/>
      <c r="ANY130" s="4"/>
      <c r="ANZ130" s="4"/>
      <c r="AOA130" s="4"/>
      <c r="AOB130" s="4"/>
      <c r="AOC130" s="4"/>
      <c r="AOD130" s="4"/>
      <c r="AOE130" s="4"/>
      <c r="AOF130" s="4"/>
      <c r="AOG130" s="4"/>
      <c r="AOH130" s="4"/>
      <c r="AOI130" s="4"/>
      <c r="AOJ130" s="4"/>
      <c r="AOK130" s="4"/>
      <c r="AOL130" s="4"/>
      <c r="AOM130" s="4"/>
      <c r="AON130" s="4"/>
      <c r="AOO130" s="4"/>
      <c r="AOP130" s="4"/>
      <c r="AOQ130" s="4"/>
      <c r="AOR130" s="4"/>
      <c r="AOS130" s="4"/>
      <c r="AOT130" s="4"/>
      <c r="AOU130" s="4"/>
      <c r="AOV130" s="4"/>
      <c r="AOW130" s="4"/>
      <c r="AOX130" s="4"/>
      <c r="AOY130" s="4"/>
      <c r="AOZ130" s="4"/>
      <c r="APA130" s="4"/>
      <c r="APB130" s="4"/>
      <c r="APC130" s="4"/>
      <c r="APD130" s="4"/>
      <c r="APE130" s="4"/>
      <c r="APF130" s="4"/>
      <c r="APG130" s="4"/>
      <c r="APH130" s="4"/>
      <c r="API130" s="4"/>
      <c r="APJ130" s="4"/>
      <c r="APK130" s="4"/>
      <c r="APL130" s="4"/>
      <c r="APM130" s="4"/>
      <c r="APN130" s="4"/>
      <c r="APO130" s="4"/>
      <c r="APP130" s="4"/>
      <c r="APQ130" s="4"/>
      <c r="APR130" s="4"/>
      <c r="APS130" s="4"/>
      <c r="APT130" s="4"/>
      <c r="APU130" s="4"/>
      <c r="APV130" s="4"/>
      <c r="APW130" s="4"/>
      <c r="APX130" s="4"/>
      <c r="APY130" s="4"/>
      <c r="APZ130" s="4"/>
      <c r="AQA130" s="4"/>
      <c r="AQB130" s="4"/>
      <c r="AQC130" s="4"/>
      <c r="AQD130" s="4"/>
      <c r="AQE130" s="4"/>
      <c r="AQF130" s="4"/>
      <c r="AQG130" s="4"/>
      <c r="AQH130" s="4"/>
      <c r="AQI130" s="4"/>
      <c r="AQJ130" s="4"/>
      <c r="AQK130" s="4"/>
      <c r="AQL130" s="4"/>
      <c r="AQM130" s="4"/>
      <c r="AQN130" s="4"/>
      <c r="AQO130" s="4"/>
      <c r="AQP130" s="4"/>
      <c r="AQQ130" s="4"/>
      <c r="AQR130" s="4"/>
      <c r="AQS130" s="4"/>
      <c r="AQT130" s="4"/>
      <c r="AQU130" s="4"/>
      <c r="AQV130" s="4"/>
      <c r="AQW130" s="4"/>
      <c r="AQX130" s="4"/>
      <c r="AQY130" s="4"/>
      <c r="AQZ130" s="4"/>
      <c r="ARA130" s="4"/>
      <c r="ARB130" s="4"/>
      <c r="ARC130" s="4"/>
      <c r="ARD130" s="4"/>
      <c r="ARE130" s="4"/>
      <c r="ARF130" s="4"/>
      <c r="ARG130" s="4"/>
      <c r="ARH130" s="4"/>
      <c r="ARI130" s="4"/>
      <c r="ARJ130" s="4"/>
      <c r="ARK130" s="4"/>
      <c r="ARL130" s="4"/>
      <c r="ARM130" s="4"/>
      <c r="ARN130" s="4"/>
      <c r="ARO130" s="4"/>
      <c r="ARP130" s="4"/>
      <c r="ARQ130" s="4"/>
      <c r="ARR130" s="4"/>
      <c r="ARS130" s="4"/>
      <c r="ART130" s="4"/>
      <c r="ARU130" s="4"/>
      <c r="ARV130" s="4"/>
      <c r="ARW130" s="4"/>
      <c r="ARX130" s="4"/>
      <c r="ARY130" s="4"/>
      <c r="ARZ130" s="4"/>
      <c r="ASA130" s="4"/>
      <c r="ASB130" s="4"/>
      <c r="ASC130" s="4"/>
      <c r="ASD130" s="4"/>
      <c r="ASE130" s="4"/>
      <c r="ASF130" s="4"/>
      <c r="ASG130" s="4"/>
      <c r="ASH130" s="4"/>
      <c r="ASI130" s="4"/>
      <c r="ASJ130" s="4"/>
      <c r="ASK130" s="4"/>
      <c r="ASL130" s="4"/>
      <c r="ASM130" s="4"/>
      <c r="ASN130" s="4"/>
      <c r="ASO130" s="4"/>
      <c r="ASP130" s="4"/>
      <c r="ASQ130" s="4"/>
      <c r="ASR130" s="4"/>
      <c r="ASS130" s="4"/>
      <c r="AST130" s="4"/>
      <c r="ASU130" s="4"/>
      <c r="ASV130" s="4"/>
      <c r="ASW130" s="4"/>
      <c r="ASX130" s="4"/>
      <c r="ASY130" s="4"/>
      <c r="ASZ130" s="4"/>
      <c r="ATA130" s="4"/>
      <c r="ATB130" s="4"/>
      <c r="ATC130" s="4"/>
      <c r="ATD130" s="4"/>
      <c r="ATE130" s="4"/>
      <c r="ATF130" s="4"/>
      <c r="ATG130" s="4"/>
      <c r="ATH130" s="4"/>
      <c r="ATI130" s="4"/>
      <c r="ATJ130" s="4"/>
      <c r="ATK130" s="4"/>
      <c r="ATL130" s="4"/>
      <c r="ATM130" s="4"/>
      <c r="ATN130" s="4"/>
      <c r="ATO130" s="4"/>
      <c r="ATP130" s="4"/>
      <c r="ATQ130" s="4"/>
      <c r="ATR130" s="4"/>
      <c r="ATS130" s="4"/>
      <c r="ATT130" s="4"/>
      <c r="ATU130" s="4"/>
      <c r="ATV130" s="4"/>
      <c r="ATW130" s="4"/>
      <c r="ATX130" s="4"/>
      <c r="ATY130" s="4"/>
      <c r="ATZ130" s="4"/>
      <c r="AUA130" s="4"/>
      <c r="AUB130" s="4"/>
      <c r="AUC130" s="4"/>
      <c r="AUD130" s="4"/>
      <c r="AUE130" s="4"/>
      <c r="AUF130" s="4"/>
      <c r="AUG130" s="4"/>
      <c r="AUH130" s="4"/>
      <c r="AUI130" s="4"/>
      <c r="AUJ130" s="4"/>
      <c r="AUK130" s="4"/>
      <c r="AUL130" s="4"/>
      <c r="AUM130" s="4"/>
      <c r="AUN130" s="4"/>
      <c r="AUO130" s="4"/>
      <c r="AUP130" s="4"/>
      <c r="AUQ130" s="4"/>
      <c r="AUR130" s="4"/>
      <c r="AUS130" s="4"/>
      <c r="AUT130" s="4"/>
      <c r="AUU130" s="4"/>
      <c r="AUV130" s="4"/>
      <c r="AUW130" s="4"/>
      <c r="AUX130" s="4"/>
      <c r="AUY130" s="4"/>
      <c r="AUZ130" s="4"/>
      <c r="AVA130" s="4"/>
      <c r="AVB130" s="4"/>
      <c r="AVC130" s="4"/>
      <c r="AVD130" s="4"/>
      <c r="AVE130" s="4"/>
      <c r="AVF130" s="4"/>
      <c r="AVG130" s="4"/>
      <c r="AVH130" s="4"/>
      <c r="AVI130" s="4"/>
      <c r="AVJ130" s="4"/>
      <c r="AVK130" s="4"/>
      <c r="AVL130" s="4"/>
      <c r="AVM130" s="4"/>
      <c r="AVN130" s="4"/>
      <c r="AVO130" s="4"/>
      <c r="AVP130" s="4"/>
      <c r="AVQ130" s="4"/>
      <c r="AVR130" s="4"/>
      <c r="AVS130" s="4"/>
      <c r="AVT130" s="4"/>
      <c r="AVU130" s="4"/>
      <c r="AVV130" s="4"/>
      <c r="AVW130" s="4"/>
      <c r="AVX130" s="4"/>
      <c r="AVY130" s="4"/>
      <c r="AVZ130" s="4"/>
      <c r="AWA130" s="4"/>
      <c r="AWB130" s="4"/>
      <c r="AWC130" s="4"/>
      <c r="AWD130" s="4"/>
      <c r="AWE130" s="4"/>
      <c r="AWF130" s="4"/>
      <c r="AWG130" s="4"/>
      <c r="AWH130" s="4"/>
      <c r="AWI130" s="4"/>
      <c r="AWJ130" s="4"/>
      <c r="AWK130" s="4"/>
      <c r="AWL130" s="4"/>
      <c r="AWM130" s="4"/>
      <c r="AWN130" s="4"/>
      <c r="AWO130" s="4"/>
      <c r="AWP130" s="4"/>
      <c r="AWQ130" s="4"/>
      <c r="AWR130" s="4"/>
      <c r="AWS130" s="4"/>
      <c r="AWT130" s="4"/>
      <c r="AWU130" s="4"/>
      <c r="AWV130" s="4"/>
      <c r="AWW130" s="4"/>
      <c r="AWX130" s="4"/>
      <c r="AWY130" s="4"/>
      <c r="AWZ130" s="4"/>
      <c r="AXA130" s="4"/>
      <c r="AXB130" s="4"/>
      <c r="AXC130" s="4"/>
      <c r="AXD130" s="4"/>
      <c r="AXE130" s="4"/>
      <c r="AXF130" s="4"/>
      <c r="AXG130" s="4"/>
      <c r="AXH130" s="4"/>
      <c r="AXI130" s="4"/>
      <c r="AXJ130" s="4"/>
      <c r="AXK130" s="4"/>
      <c r="AXL130" s="4"/>
      <c r="AXM130" s="4"/>
      <c r="AXN130" s="4"/>
      <c r="AXO130" s="4"/>
      <c r="AXP130" s="4"/>
      <c r="AXQ130" s="4"/>
      <c r="AXR130" s="4"/>
      <c r="AXS130" s="4"/>
      <c r="AXT130" s="4"/>
      <c r="AXU130" s="4"/>
      <c r="AXV130" s="4"/>
      <c r="AXW130" s="4"/>
      <c r="AXX130" s="4"/>
      <c r="AXY130" s="4"/>
      <c r="AXZ130" s="4"/>
      <c r="AYA130" s="4"/>
      <c r="AYB130" s="4"/>
      <c r="AYC130" s="4"/>
      <c r="AYD130" s="4"/>
      <c r="AYE130" s="4"/>
      <c r="AYF130" s="4"/>
      <c r="AYG130" s="4"/>
      <c r="AYH130" s="4"/>
      <c r="AYI130" s="4"/>
      <c r="AYJ130" s="4"/>
      <c r="AYK130" s="4"/>
      <c r="AYL130" s="4"/>
      <c r="AYM130" s="4"/>
      <c r="AYN130" s="4"/>
      <c r="AYO130" s="4"/>
      <c r="AYP130" s="4"/>
      <c r="AYQ130" s="4"/>
      <c r="AYR130" s="4"/>
      <c r="AYS130" s="4"/>
      <c r="AYT130" s="4"/>
      <c r="AYU130" s="4"/>
      <c r="AYV130" s="4"/>
      <c r="AYW130" s="4"/>
      <c r="AYX130" s="4"/>
      <c r="AYY130" s="4"/>
      <c r="AYZ130" s="4"/>
      <c r="AZA130" s="4"/>
      <c r="AZB130" s="4"/>
      <c r="AZC130" s="4"/>
      <c r="AZD130" s="4"/>
      <c r="AZE130" s="4"/>
      <c r="AZF130" s="4"/>
      <c r="AZG130" s="4"/>
      <c r="AZH130" s="4"/>
      <c r="AZI130" s="4"/>
      <c r="AZJ130" s="4"/>
      <c r="AZK130" s="4"/>
      <c r="AZL130" s="4"/>
      <c r="AZM130" s="4"/>
      <c r="AZN130" s="4"/>
      <c r="AZO130" s="4"/>
      <c r="AZP130" s="4"/>
      <c r="AZQ130" s="4"/>
      <c r="AZR130" s="4"/>
      <c r="AZS130" s="4"/>
      <c r="AZT130" s="4"/>
      <c r="AZU130" s="4"/>
      <c r="AZV130" s="4"/>
      <c r="AZW130" s="4"/>
      <c r="AZX130" s="4"/>
      <c r="AZY130" s="4"/>
      <c r="AZZ130" s="4"/>
      <c r="BAA130" s="4"/>
      <c r="BAB130" s="4"/>
      <c r="BAC130" s="4"/>
      <c r="BAD130" s="4"/>
      <c r="BAE130" s="4"/>
      <c r="BAF130" s="4"/>
      <c r="BAG130" s="4"/>
      <c r="BAH130" s="4"/>
      <c r="BAI130" s="4"/>
      <c r="BAJ130" s="4"/>
      <c r="BAK130" s="4"/>
      <c r="BAL130" s="4"/>
      <c r="BAM130" s="4"/>
      <c r="BAN130" s="4"/>
      <c r="BAO130" s="4"/>
      <c r="BAP130" s="4"/>
      <c r="BAQ130" s="4"/>
      <c r="BAR130" s="4"/>
      <c r="BAS130" s="4"/>
      <c r="BAT130" s="4"/>
      <c r="BAU130" s="4"/>
      <c r="BAV130" s="4"/>
      <c r="BAW130" s="4"/>
      <c r="BAX130" s="4"/>
      <c r="BAY130" s="4"/>
      <c r="BAZ130" s="4"/>
      <c r="BBA130" s="4"/>
      <c r="BBB130" s="4"/>
      <c r="BBC130" s="4"/>
      <c r="BBD130" s="4"/>
      <c r="BBE130" s="4"/>
      <c r="BBF130" s="4"/>
      <c r="BBG130" s="4"/>
      <c r="BBH130" s="4"/>
      <c r="BBI130" s="4"/>
      <c r="BBJ130" s="4"/>
      <c r="BBK130" s="4"/>
      <c r="BBL130" s="4"/>
      <c r="BBM130" s="4"/>
      <c r="BBN130" s="4"/>
      <c r="BBO130" s="4"/>
      <c r="BBP130" s="4"/>
      <c r="BBQ130" s="4"/>
      <c r="BBR130" s="4"/>
      <c r="BBS130" s="4"/>
      <c r="BBT130" s="4"/>
      <c r="BBU130" s="4"/>
      <c r="BBV130" s="4"/>
      <c r="BBW130" s="4"/>
      <c r="BBX130" s="4"/>
      <c r="BBY130" s="4"/>
      <c r="BBZ130" s="4"/>
      <c r="BCA130" s="4"/>
      <c r="BCB130" s="4"/>
      <c r="BCC130" s="4"/>
      <c r="BCD130" s="4"/>
      <c r="BCE130" s="4"/>
      <c r="BCF130" s="4"/>
      <c r="BCG130" s="4"/>
      <c r="BCH130" s="4"/>
      <c r="BCI130" s="4"/>
      <c r="BCJ130" s="4"/>
      <c r="BCK130" s="4"/>
      <c r="BCL130" s="4"/>
      <c r="BCM130" s="4"/>
      <c r="BCN130" s="4"/>
      <c r="BCO130" s="4"/>
      <c r="BCP130" s="4"/>
      <c r="BCQ130" s="4"/>
      <c r="BCR130" s="4"/>
      <c r="BCS130" s="4"/>
      <c r="BCT130" s="4"/>
      <c r="BCU130" s="4"/>
      <c r="BCV130" s="4"/>
      <c r="BCW130" s="4"/>
      <c r="BCX130" s="4"/>
      <c r="BCY130" s="4"/>
      <c r="BCZ130" s="4"/>
      <c r="BDA130" s="4"/>
      <c r="BDB130" s="4"/>
      <c r="BDC130" s="4"/>
      <c r="BDD130" s="4"/>
      <c r="BDE130" s="4"/>
      <c r="BDF130" s="4"/>
      <c r="BDG130" s="4"/>
      <c r="BDH130" s="4"/>
      <c r="BDI130" s="4"/>
      <c r="BDJ130" s="4"/>
      <c r="BDK130" s="4"/>
      <c r="BDL130" s="4"/>
      <c r="BDM130" s="4"/>
      <c r="BDN130" s="4"/>
      <c r="BDO130" s="4"/>
      <c r="BDP130" s="4"/>
      <c r="BDQ130" s="4"/>
      <c r="BDR130" s="4"/>
      <c r="BDS130" s="4"/>
      <c r="BDT130" s="4"/>
      <c r="BDU130" s="4"/>
      <c r="BDV130" s="4"/>
      <c r="BDW130" s="4"/>
      <c r="BDX130" s="4"/>
      <c r="BDY130" s="4"/>
      <c r="BDZ130" s="4"/>
      <c r="BEA130" s="4"/>
      <c r="BEB130" s="4"/>
      <c r="BEC130" s="4"/>
      <c r="BED130" s="4"/>
      <c r="BEE130" s="4"/>
      <c r="BEF130" s="4"/>
      <c r="BEG130" s="4"/>
      <c r="BEH130" s="4"/>
      <c r="BEI130" s="4"/>
      <c r="BEJ130" s="4"/>
      <c r="BEK130" s="4"/>
      <c r="BEL130" s="4"/>
      <c r="BEM130" s="4"/>
      <c r="BEN130" s="4"/>
      <c r="BEO130" s="4"/>
      <c r="BEP130" s="4"/>
      <c r="BEQ130" s="4"/>
      <c r="BER130" s="4"/>
      <c r="BES130" s="4"/>
      <c r="BET130" s="4"/>
      <c r="BEU130" s="4"/>
      <c r="BEV130" s="4"/>
      <c r="BEW130" s="4"/>
      <c r="BEX130" s="4"/>
      <c r="BEY130" s="4"/>
      <c r="BEZ130" s="4"/>
      <c r="BFA130" s="4"/>
      <c r="BFB130" s="4"/>
      <c r="BFC130" s="4"/>
      <c r="BFD130" s="4"/>
      <c r="BFE130" s="4"/>
      <c r="BFF130" s="4"/>
      <c r="BFG130" s="4"/>
      <c r="BFH130" s="4"/>
      <c r="BFI130" s="4"/>
      <c r="BFJ130" s="4"/>
      <c r="BFK130" s="4"/>
      <c r="BFL130" s="4"/>
      <c r="BFM130" s="4"/>
      <c r="BFN130" s="4"/>
      <c r="BFO130" s="4"/>
      <c r="BFP130" s="4"/>
      <c r="BFQ130" s="4"/>
      <c r="BFR130" s="4"/>
      <c r="BFS130" s="4"/>
      <c r="BFT130" s="4"/>
      <c r="BFU130" s="4"/>
      <c r="BFV130" s="4"/>
      <c r="BFW130" s="4"/>
      <c r="BFX130" s="4"/>
      <c r="BFY130" s="4"/>
      <c r="BFZ130" s="4"/>
      <c r="BGA130" s="4"/>
      <c r="BGB130" s="4"/>
      <c r="BGC130" s="4"/>
      <c r="BGD130" s="4"/>
      <c r="BGE130" s="4"/>
      <c r="BGF130" s="4"/>
      <c r="BGG130" s="4"/>
      <c r="BGH130" s="4"/>
      <c r="BGI130" s="4"/>
      <c r="BGJ130" s="4"/>
      <c r="BGK130" s="4"/>
      <c r="BGL130" s="4"/>
      <c r="BGM130" s="4"/>
      <c r="BGN130" s="4"/>
      <c r="BGO130" s="4"/>
      <c r="BGP130" s="4"/>
      <c r="BGQ130" s="4"/>
      <c r="BGR130" s="4"/>
      <c r="BGS130" s="4"/>
      <c r="BGT130" s="4"/>
      <c r="BGU130" s="4"/>
      <c r="BGV130" s="4"/>
      <c r="BGW130" s="4"/>
      <c r="BGX130" s="4"/>
      <c r="BGY130" s="4"/>
      <c r="BGZ130" s="4"/>
      <c r="BHA130" s="4"/>
      <c r="BHB130" s="4"/>
      <c r="BHC130" s="4"/>
      <c r="BHD130" s="4"/>
      <c r="BHE130" s="4"/>
      <c r="BHF130" s="4"/>
      <c r="BHG130" s="4"/>
      <c r="BHH130" s="4"/>
      <c r="BHI130" s="4"/>
      <c r="BHJ130" s="4"/>
      <c r="BHK130" s="4"/>
      <c r="BHL130" s="4"/>
      <c r="BHM130" s="4"/>
      <c r="BHN130" s="4"/>
      <c r="BHO130" s="4"/>
      <c r="BHP130" s="4"/>
      <c r="BHQ130" s="4"/>
      <c r="BHR130" s="4"/>
      <c r="BHS130" s="4"/>
      <c r="BHT130" s="4"/>
      <c r="BHU130" s="4"/>
      <c r="BHV130" s="4"/>
      <c r="BHW130" s="4"/>
      <c r="BHX130" s="4"/>
      <c r="BHY130" s="4"/>
      <c r="BHZ130" s="4"/>
      <c r="BIA130" s="4"/>
      <c r="BIB130" s="4"/>
      <c r="BIC130" s="4"/>
      <c r="BID130" s="4"/>
      <c r="BIE130" s="4"/>
      <c r="BIF130" s="4"/>
      <c r="BIG130" s="4"/>
      <c r="BIH130" s="4"/>
      <c r="BII130" s="4"/>
      <c r="BIJ130" s="4"/>
      <c r="BIK130" s="4"/>
      <c r="BIL130" s="4"/>
      <c r="BIM130" s="4"/>
      <c r="BIN130" s="4"/>
      <c r="BIO130" s="4"/>
      <c r="BIP130" s="4"/>
      <c r="BIQ130" s="4"/>
      <c r="BIR130" s="4"/>
      <c r="BIS130" s="4"/>
      <c r="BIT130" s="4"/>
      <c r="BIU130" s="4"/>
      <c r="BIV130" s="4"/>
      <c r="BIW130" s="4"/>
      <c r="BIX130" s="4"/>
      <c r="BIY130" s="4"/>
      <c r="BIZ130" s="4"/>
      <c r="BJA130" s="4"/>
      <c r="BJB130" s="4"/>
      <c r="BJC130" s="4"/>
      <c r="BJD130" s="4"/>
      <c r="BJE130" s="4"/>
      <c r="BJF130" s="4"/>
      <c r="BJG130" s="4"/>
      <c r="BJH130" s="4"/>
      <c r="BJI130" s="4"/>
      <c r="BJJ130" s="4"/>
      <c r="BJK130" s="4"/>
      <c r="BJL130" s="4"/>
      <c r="BJM130" s="4"/>
      <c r="BJN130" s="4"/>
      <c r="BJO130" s="4"/>
      <c r="BJP130" s="4"/>
      <c r="BJQ130" s="4"/>
      <c r="BJR130" s="4"/>
      <c r="BJS130" s="4"/>
      <c r="BJT130" s="4"/>
      <c r="BJU130" s="4"/>
      <c r="BJV130" s="4"/>
      <c r="BJW130" s="4"/>
      <c r="BJX130" s="4"/>
      <c r="BJY130" s="4"/>
      <c r="BJZ130" s="4"/>
      <c r="BKA130" s="4"/>
      <c r="BKB130" s="4"/>
      <c r="BKC130" s="4"/>
      <c r="BKD130" s="4"/>
      <c r="BKE130" s="4"/>
      <c r="BKF130" s="4"/>
      <c r="BKG130" s="4"/>
      <c r="BKH130" s="4"/>
      <c r="BKI130" s="4"/>
      <c r="BKJ130" s="4"/>
      <c r="BKK130" s="4"/>
      <c r="BKL130" s="4"/>
      <c r="BKM130" s="4"/>
      <c r="BKN130" s="4"/>
      <c r="BKO130" s="4"/>
      <c r="BKP130" s="4"/>
      <c r="BKQ130" s="4"/>
      <c r="BKR130" s="4"/>
      <c r="BKS130" s="4"/>
      <c r="BKT130" s="4"/>
      <c r="BKU130" s="4"/>
      <c r="BKV130" s="4"/>
      <c r="BKW130" s="4"/>
      <c r="BKX130" s="4"/>
      <c r="BKY130" s="4"/>
      <c r="BKZ130" s="4"/>
      <c r="BLA130" s="4"/>
      <c r="BLB130" s="4"/>
      <c r="BLC130" s="4"/>
      <c r="BLD130" s="4"/>
      <c r="BLE130" s="4"/>
      <c r="BLF130" s="4"/>
      <c r="BLG130" s="4"/>
      <c r="BLH130" s="4"/>
      <c r="BLI130" s="4"/>
      <c r="BLJ130" s="4"/>
      <c r="BLK130" s="4"/>
      <c r="BLL130" s="4"/>
      <c r="BLM130" s="4"/>
      <c r="BLN130" s="4"/>
      <c r="BLO130" s="4"/>
      <c r="BLP130" s="4"/>
      <c r="BLQ130" s="4"/>
      <c r="BLR130" s="4"/>
      <c r="BLS130" s="4"/>
      <c r="BLT130" s="4"/>
      <c r="BLU130" s="4"/>
      <c r="BLV130" s="4"/>
      <c r="BLW130" s="4"/>
      <c r="BLX130" s="4"/>
      <c r="BLY130" s="4"/>
      <c r="BLZ130" s="4"/>
      <c r="BMA130" s="4"/>
      <c r="BMB130" s="4"/>
      <c r="BMC130" s="4"/>
      <c r="BMD130" s="4"/>
      <c r="BME130" s="4"/>
      <c r="BMF130" s="4"/>
      <c r="BMG130" s="4"/>
      <c r="BMH130" s="4"/>
      <c r="BMI130" s="4"/>
      <c r="BMJ130" s="4"/>
      <c r="BMK130" s="4"/>
      <c r="BML130" s="4"/>
      <c r="BMM130" s="4"/>
      <c r="BMN130" s="4"/>
      <c r="BMO130" s="4"/>
      <c r="BMP130" s="4"/>
      <c r="BMQ130" s="4"/>
      <c r="BMR130" s="4"/>
      <c r="BMS130" s="4"/>
      <c r="BMT130" s="4"/>
      <c r="BMU130" s="4"/>
      <c r="BMV130" s="4"/>
      <c r="BMW130" s="4"/>
      <c r="BMX130" s="4"/>
      <c r="BMY130" s="4"/>
      <c r="BMZ130" s="4"/>
      <c r="BNA130" s="4"/>
      <c r="BNB130" s="4"/>
      <c r="BNC130" s="4"/>
      <c r="BND130" s="4"/>
      <c r="BNE130" s="4"/>
      <c r="BNF130" s="4"/>
      <c r="BNG130" s="4"/>
      <c r="BNH130" s="4"/>
      <c r="BNI130" s="4"/>
      <c r="BNJ130" s="4"/>
      <c r="BNK130" s="4"/>
      <c r="BNL130" s="4"/>
      <c r="BNM130" s="4"/>
      <c r="BNN130" s="4"/>
      <c r="BNO130" s="4"/>
      <c r="BNP130" s="4"/>
      <c r="BNQ130" s="4"/>
      <c r="BNR130" s="4"/>
      <c r="BNS130" s="4"/>
      <c r="BNT130" s="4"/>
      <c r="BNU130" s="4"/>
      <c r="BNV130" s="4"/>
      <c r="BNW130" s="4"/>
      <c r="BNX130" s="4"/>
      <c r="BNY130" s="4"/>
      <c r="BNZ130" s="4"/>
      <c r="BOA130" s="4"/>
      <c r="BOB130" s="4"/>
      <c r="BOC130" s="4"/>
      <c r="BOD130" s="4"/>
      <c r="BOE130" s="4"/>
      <c r="BOF130" s="4"/>
      <c r="BOG130" s="4"/>
      <c r="BOH130" s="4"/>
      <c r="BOI130" s="4"/>
      <c r="BOJ130" s="4"/>
      <c r="BOK130" s="4"/>
      <c r="BOL130" s="4"/>
      <c r="BOM130" s="4"/>
      <c r="BON130" s="4"/>
      <c r="BOO130" s="4"/>
      <c r="BOP130" s="4"/>
      <c r="BOQ130" s="4"/>
      <c r="BOR130" s="4"/>
      <c r="BOS130" s="4"/>
      <c r="BOT130" s="4"/>
      <c r="BOU130" s="4"/>
      <c r="BOV130" s="4"/>
      <c r="BOW130" s="4"/>
      <c r="BOX130" s="4"/>
      <c r="BOY130" s="4"/>
      <c r="BOZ130" s="4"/>
      <c r="BPA130" s="4"/>
      <c r="BPB130" s="4"/>
      <c r="BPC130" s="4"/>
      <c r="BPD130" s="4"/>
      <c r="BPE130" s="4"/>
      <c r="BPF130" s="4"/>
      <c r="BPG130" s="4"/>
      <c r="BPH130" s="4"/>
      <c r="BPI130" s="4"/>
      <c r="BPJ130" s="4"/>
      <c r="BPK130" s="4"/>
      <c r="BPL130" s="4"/>
      <c r="BPM130" s="4"/>
      <c r="BPN130" s="4"/>
      <c r="BPO130" s="4"/>
      <c r="BPP130" s="4"/>
      <c r="BPQ130" s="4"/>
      <c r="BPR130" s="4"/>
      <c r="BPS130" s="4"/>
      <c r="BPT130" s="4"/>
      <c r="BPU130" s="4"/>
      <c r="BPV130" s="4"/>
      <c r="BPW130" s="4"/>
      <c r="BPX130" s="4"/>
      <c r="BPY130" s="4"/>
      <c r="BPZ130" s="4"/>
      <c r="BQA130" s="4"/>
      <c r="BQB130" s="4"/>
      <c r="BQC130" s="4"/>
      <c r="BQD130" s="4"/>
      <c r="BQE130" s="4"/>
      <c r="BQF130" s="4"/>
      <c r="BQG130" s="4"/>
      <c r="BQH130" s="4"/>
      <c r="BQI130" s="4"/>
      <c r="BQJ130" s="4"/>
      <c r="BQK130" s="4"/>
      <c r="BQL130" s="4"/>
      <c r="BQM130" s="4"/>
      <c r="BQN130" s="4"/>
      <c r="BQO130" s="4"/>
      <c r="BQP130" s="4"/>
      <c r="BQQ130" s="4"/>
      <c r="BQR130" s="4"/>
      <c r="BQS130" s="4"/>
      <c r="BQT130" s="4"/>
      <c r="BQU130" s="4"/>
      <c r="BQV130" s="4"/>
      <c r="BQW130" s="4"/>
      <c r="BQX130" s="4"/>
      <c r="BQY130" s="4"/>
      <c r="BQZ130" s="4"/>
      <c r="BRA130" s="4"/>
      <c r="BRB130" s="4"/>
      <c r="BRC130" s="4"/>
      <c r="BRD130" s="4"/>
      <c r="BRE130" s="4"/>
      <c r="BRF130" s="4"/>
      <c r="BRG130" s="4"/>
      <c r="BRH130" s="4"/>
      <c r="BRI130" s="4"/>
      <c r="BRJ130" s="4"/>
      <c r="BRK130" s="4"/>
      <c r="BRL130" s="4"/>
      <c r="BRM130" s="4"/>
      <c r="BRN130" s="4"/>
      <c r="BRO130" s="4"/>
      <c r="BRP130" s="4"/>
      <c r="BRQ130" s="4"/>
      <c r="BRR130" s="4"/>
      <c r="BRS130" s="4"/>
      <c r="BRT130" s="4"/>
      <c r="BRU130" s="4"/>
      <c r="BRV130" s="4"/>
      <c r="BRW130" s="4"/>
      <c r="BRX130" s="4"/>
      <c r="BRY130" s="4"/>
      <c r="BRZ130" s="4"/>
      <c r="BSA130" s="4"/>
      <c r="BSB130" s="4"/>
      <c r="BSC130" s="4"/>
      <c r="BSD130" s="4"/>
      <c r="BSE130" s="4"/>
      <c r="BSF130" s="4"/>
      <c r="BSG130" s="4"/>
      <c r="BSH130" s="4"/>
      <c r="BSI130" s="4"/>
      <c r="BSJ130" s="4"/>
      <c r="BSK130" s="4"/>
      <c r="BSL130" s="4"/>
      <c r="BSM130" s="4"/>
      <c r="BSN130" s="4"/>
      <c r="BSO130" s="4"/>
      <c r="BSP130" s="4"/>
      <c r="BSQ130" s="4"/>
      <c r="BSR130" s="4"/>
      <c r="BSS130" s="4"/>
      <c r="BST130" s="4"/>
      <c r="BSU130" s="4"/>
      <c r="BSV130" s="4"/>
      <c r="BSW130" s="4"/>
      <c r="BSX130" s="4"/>
      <c r="BSY130" s="4"/>
      <c r="BSZ130" s="4"/>
      <c r="BTA130" s="4"/>
      <c r="BTB130" s="4"/>
      <c r="BTC130" s="4"/>
      <c r="BTD130" s="4"/>
      <c r="BTE130" s="4"/>
      <c r="BTF130" s="4"/>
      <c r="BTG130" s="4"/>
      <c r="BTH130" s="4"/>
      <c r="BTI130" s="4"/>
      <c r="BTJ130" s="4"/>
      <c r="BTK130" s="4"/>
      <c r="BTL130" s="4"/>
      <c r="BTM130" s="4"/>
      <c r="BTN130" s="4"/>
      <c r="BTO130" s="4"/>
      <c r="BTP130" s="4"/>
      <c r="BTQ130" s="4"/>
      <c r="BTR130" s="4"/>
      <c r="BTS130" s="4"/>
      <c r="BTT130" s="4"/>
      <c r="BTU130" s="4"/>
      <c r="BTV130" s="4"/>
      <c r="BTW130" s="4"/>
      <c r="BTX130" s="4"/>
      <c r="BTY130" s="4"/>
      <c r="BTZ130" s="4"/>
      <c r="BUA130" s="4"/>
      <c r="BUB130" s="4"/>
      <c r="BUC130" s="4"/>
      <c r="BUD130" s="4"/>
      <c r="BUE130" s="4"/>
      <c r="BUF130" s="4"/>
      <c r="BUG130" s="4"/>
      <c r="BUH130" s="4"/>
      <c r="BUI130" s="4"/>
      <c r="BUJ130" s="4"/>
      <c r="BUK130" s="4"/>
      <c r="BUL130" s="4"/>
      <c r="BUM130" s="4"/>
      <c r="BUN130" s="4"/>
      <c r="BUO130" s="4"/>
      <c r="BUP130" s="4"/>
      <c r="BUQ130" s="4"/>
      <c r="BUR130" s="4"/>
      <c r="BUS130" s="4"/>
      <c r="BUT130" s="4"/>
      <c r="BUU130" s="4"/>
      <c r="BUV130" s="4"/>
      <c r="BUW130" s="4"/>
      <c r="BUX130" s="4"/>
      <c r="BUY130" s="4"/>
      <c r="BUZ130" s="4"/>
      <c r="BVA130" s="4"/>
      <c r="BVB130" s="4"/>
      <c r="BVC130" s="4"/>
      <c r="BVD130" s="4"/>
      <c r="BVE130" s="4"/>
      <c r="BVF130" s="4"/>
      <c r="BVG130" s="4"/>
      <c r="BVH130" s="4"/>
      <c r="BVI130" s="4"/>
      <c r="BVJ130" s="4"/>
      <c r="BVK130" s="4"/>
      <c r="BVL130" s="4"/>
      <c r="BVM130" s="4"/>
      <c r="BVN130" s="4"/>
      <c r="BVO130" s="4"/>
      <c r="BVP130" s="4"/>
      <c r="BVQ130" s="4"/>
      <c r="BVR130" s="4"/>
      <c r="BVS130" s="4"/>
      <c r="BVT130" s="4"/>
      <c r="BVU130" s="4"/>
      <c r="BVV130" s="4"/>
      <c r="BVW130" s="4"/>
      <c r="BVX130" s="4"/>
      <c r="BVY130" s="4"/>
      <c r="BVZ130" s="4"/>
      <c r="BWA130" s="4"/>
      <c r="BWB130" s="4"/>
      <c r="BWC130" s="4"/>
      <c r="BWD130" s="4"/>
      <c r="BWE130" s="4"/>
      <c r="BWF130" s="4"/>
      <c r="BWG130" s="4"/>
      <c r="BWH130" s="4"/>
      <c r="BWI130" s="4"/>
      <c r="BWJ130" s="4"/>
      <c r="BWK130" s="4"/>
      <c r="BWL130" s="4"/>
      <c r="BWM130" s="4"/>
      <c r="BWN130" s="4"/>
      <c r="BWO130" s="4"/>
      <c r="BWP130" s="4"/>
      <c r="BWQ130" s="4"/>
      <c r="BWR130" s="4"/>
      <c r="BWS130" s="4"/>
      <c r="BWT130" s="4"/>
      <c r="BWU130" s="4"/>
      <c r="BWV130" s="4"/>
      <c r="BWW130" s="4"/>
      <c r="BWX130" s="4"/>
      <c r="BWY130" s="4"/>
      <c r="BWZ130" s="4"/>
      <c r="BXA130" s="4"/>
      <c r="BXB130" s="4"/>
      <c r="BXC130" s="4"/>
      <c r="BXD130" s="4"/>
      <c r="BXE130" s="4"/>
      <c r="BXF130" s="4"/>
      <c r="BXG130" s="4"/>
      <c r="BXH130" s="4"/>
      <c r="BXI130" s="4"/>
      <c r="BXJ130" s="4"/>
      <c r="BXK130" s="4"/>
      <c r="BXL130" s="4"/>
      <c r="BXM130" s="4"/>
      <c r="BXN130" s="4"/>
      <c r="BXO130" s="4"/>
      <c r="BXP130" s="4"/>
      <c r="BXQ130" s="4"/>
      <c r="BXR130" s="4"/>
      <c r="BXS130" s="4"/>
      <c r="BXT130" s="4"/>
      <c r="BXU130" s="4"/>
      <c r="BXV130" s="4"/>
      <c r="BXW130" s="4"/>
      <c r="BXX130" s="4"/>
      <c r="BXY130" s="4"/>
      <c r="BXZ130" s="4"/>
      <c r="BYA130" s="4"/>
      <c r="BYB130" s="4"/>
      <c r="BYC130" s="4"/>
      <c r="BYD130" s="4"/>
      <c r="BYE130" s="4"/>
      <c r="BYF130" s="4"/>
      <c r="BYG130" s="4"/>
      <c r="BYH130" s="4"/>
      <c r="BYI130" s="4"/>
      <c r="BYJ130" s="4"/>
      <c r="BYK130" s="4"/>
      <c r="BYL130" s="4"/>
      <c r="BYM130" s="4"/>
      <c r="BYN130" s="4"/>
      <c r="BYO130" s="4"/>
      <c r="BYP130" s="4"/>
      <c r="BYQ130" s="4"/>
      <c r="BYR130" s="4"/>
      <c r="BYS130" s="4"/>
      <c r="BYT130" s="4"/>
      <c r="BYU130" s="4"/>
      <c r="BYV130" s="4"/>
      <c r="BYW130" s="4"/>
      <c r="BYX130" s="4"/>
      <c r="BYY130" s="4"/>
      <c r="BYZ130" s="4"/>
      <c r="BZA130" s="4"/>
      <c r="BZB130" s="4"/>
      <c r="BZC130" s="4"/>
      <c r="BZD130" s="4"/>
      <c r="BZE130" s="4"/>
      <c r="BZF130" s="4"/>
      <c r="BZG130" s="4"/>
      <c r="BZH130" s="4"/>
      <c r="BZI130" s="4"/>
      <c r="BZJ130" s="4"/>
      <c r="BZK130" s="4"/>
      <c r="BZL130" s="4"/>
      <c r="BZM130" s="4"/>
      <c r="BZN130" s="4"/>
      <c r="BZO130" s="4"/>
      <c r="BZP130" s="4"/>
      <c r="BZQ130" s="4"/>
      <c r="BZR130" s="4"/>
      <c r="BZS130" s="4"/>
      <c r="BZT130" s="4"/>
      <c r="BZU130" s="4"/>
      <c r="BZV130" s="4"/>
      <c r="BZW130" s="4"/>
      <c r="BZX130" s="4"/>
      <c r="BZY130" s="4"/>
      <c r="BZZ130" s="4"/>
      <c r="CAA130" s="4"/>
      <c r="CAB130" s="4"/>
      <c r="CAC130" s="4"/>
      <c r="CAD130" s="4"/>
      <c r="CAE130" s="4"/>
      <c r="CAF130" s="4"/>
      <c r="CAG130" s="4"/>
      <c r="CAH130" s="4"/>
      <c r="CAI130" s="4"/>
      <c r="CAJ130" s="4"/>
      <c r="CAK130" s="4"/>
      <c r="CAL130" s="4"/>
      <c r="CAM130" s="4"/>
      <c r="CAN130" s="4"/>
      <c r="CAO130" s="4"/>
      <c r="CAP130" s="4"/>
      <c r="CAQ130" s="4"/>
      <c r="CAR130" s="4"/>
      <c r="CAS130" s="4"/>
      <c r="CAT130" s="4"/>
      <c r="CAU130" s="4"/>
      <c r="CAV130" s="4"/>
      <c r="CAW130" s="4"/>
      <c r="CAX130" s="4"/>
      <c r="CAY130" s="4"/>
      <c r="CAZ130" s="4"/>
      <c r="CBA130" s="4"/>
      <c r="CBB130" s="4"/>
      <c r="CBC130" s="4"/>
      <c r="CBD130" s="4"/>
      <c r="CBE130" s="4"/>
      <c r="CBF130" s="4"/>
      <c r="CBG130" s="4"/>
      <c r="CBH130" s="4"/>
      <c r="CBI130" s="4"/>
      <c r="CBJ130" s="4"/>
      <c r="CBK130" s="4"/>
      <c r="CBL130" s="4"/>
      <c r="CBM130" s="4"/>
      <c r="CBN130" s="4"/>
      <c r="CBO130" s="4"/>
      <c r="CBP130" s="4"/>
      <c r="CBQ130" s="4"/>
      <c r="CBR130" s="4"/>
      <c r="CBS130" s="4"/>
      <c r="CBT130" s="4"/>
      <c r="CBU130" s="4"/>
      <c r="CBV130" s="4"/>
      <c r="CBW130" s="4"/>
      <c r="CBX130" s="4"/>
      <c r="CBY130" s="4"/>
      <c r="CBZ130" s="4"/>
      <c r="CCA130" s="4"/>
      <c r="CCB130" s="4"/>
      <c r="CCC130" s="4"/>
      <c r="CCD130" s="4"/>
      <c r="CCE130" s="4"/>
      <c r="CCF130" s="4"/>
      <c r="CCG130" s="4"/>
      <c r="CCH130" s="4"/>
      <c r="CCI130" s="4"/>
      <c r="CCJ130" s="4"/>
      <c r="CCK130" s="4"/>
      <c r="CCL130" s="4"/>
      <c r="CCM130" s="4"/>
      <c r="CCN130" s="4"/>
      <c r="CCO130" s="4"/>
      <c r="CCP130" s="4"/>
      <c r="CCQ130" s="4"/>
      <c r="CCR130" s="4"/>
      <c r="CCS130" s="4"/>
      <c r="CCT130" s="4"/>
      <c r="CCU130" s="4"/>
      <c r="CCV130" s="4"/>
      <c r="CCW130" s="4"/>
      <c r="CCX130" s="4"/>
      <c r="CCY130" s="4"/>
      <c r="CCZ130" s="4"/>
      <c r="CDA130" s="4"/>
      <c r="CDB130" s="4"/>
      <c r="CDC130" s="4"/>
      <c r="CDD130" s="4"/>
      <c r="CDE130" s="4"/>
      <c r="CDF130" s="4"/>
      <c r="CDG130" s="4"/>
      <c r="CDH130" s="4"/>
      <c r="CDI130" s="4"/>
      <c r="CDJ130" s="4"/>
      <c r="CDK130" s="4"/>
      <c r="CDL130" s="4"/>
      <c r="CDM130" s="4"/>
      <c r="CDN130" s="4"/>
      <c r="CDO130" s="4"/>
      <c r="CDP130" s="4"/>
      <c r="CDQ130" s="4"/>
      <c r="CDR130" s="4"/>
      <c r="CDS130" s="4"/>
      <c r="CDT130" s="4"/>
      <c r="CDU130" s="4"/>
      <c r="CDV130" s="4"/>
      <c r="CDW130" s="4"/>
      <c r="CDX130" s="4"/>
      <c r="CDY130" s="4"/>
      <c r="CDZ130" s="4"/>
      <c r="CEA130" s="4"/>
      <c r="CEB130" s="4"/>
      <c r="CEC130" s="4"/>
      <c r="CED130" s="4"/>
      <c r="CEE130" s="4"/>
      <c r="CEF130" s="4"/>
      <c r="CEG130" s="4"/>
      <c r="CEH130" s="4"/>
      <c r="CEI130" s="4"/>
      <c r="CEJ130" s="4"/>
      <c r="CEK130" s="4"/>
      <c r="CEL130" s="4"/>
      <c r="CEM130" s="4"/>
      <c r="CEN130" s="4"/>
      <c r="CEO130" s="4"/>
      <c r="CEP130" s="4"/>
      <c r="CEQ130" s="4"/>
      <c r="CER130" s="4"/>
      <c r="CES130" s="4"/>
      <c r="CET130" s="4"/>
      <c r="CEU130" s="4"/>
      <c r="CEV130" s="4"/>
      <c r="CEW130" s="4"/>
      <c r="CEX130" s="4"/>
      <c r="CEY130" s="4"/>
      <c r="CEZ130" s="4"/>
      <c r="CFA130" s="4"/>
      <c r="CFB130" s="4"/>
      <c r="CFC130" s="4"/>
      <c r="CFD130" s="4"/>
      <c r="CFE130" s="4"/>
      <c r="CFF130" s="4"/>
      <c r="CFG130" s="4"/>
      <c r="CFH130" s="4"/>
      <c r="CFI130" s="4"/>
      <c r="CFJ130" s="4"/>
      <c r="CFK130" s="4"/>
      <c r="CFL130" s="4"/>
      <c r="CFM130" s="4"/>
      <c r="CFN130" s="4"/>
      <c r="CFO130" s="4"/>
      <c r="CFP130" s="4"/>
      <c r="CFQ130" s="4"/>
      <c r="CFR130" s="4"/>
      <c r="CFS130" s="4"/>
      <c r="CFT130" s="4"/>
      <c r="CFU130" s="4"/>
      <c r="CFV130" s="4"/>
      <c r="CFW130" s="4"/>
      <c r="CFX130" s="4"/>
      <c r="CFY130" s="4"/>
      <c r="CFZ130" s="4"/>
      <c r="CGA130" s="4"/>
      <c r="CGB130" s="4"/>
      <c r="CGC130" s="4"/>
      <c r="CGD130" s="4"/>
      <c r="CGE130" s="4"/>
      <c r="CGF130" s="4"/>
      <c r="CGG130" s="4"/>
      <c r="CGH130" s="4"/>
      <c r="CGI130" s="4"/>
      <c r="CGJ130" s="4"/>
      <c r="CGK130" s="4"/>
      <c r="CGL130" s="4"/>
      <c r="CGM130" s="4"/>
      <c r="CGN130" s="4"/>
      <c r="CGO130" s="4"/>
      <c r="CGP130" s="4"/>
      <c r="CGQ130" s="4"/>
      <c r="CGR130" s="4"/>
      <c r="CGS130" s="4"/>
      <c r="CGT130" s="4"/>
      <c r="CGU130" s="4"/>
      <c r="CGV130" s="4"/>
      <c r="CGW130" s="4"/>
      <c r="CGX130" s="4"/>
      <c r="CGY130" s="4"/>
      <c r="CGZ130" s="4"/>
      <c r="CHA130" s="4"/>
      <c r="CHB130" s="4"/>
      <c r="CHC130" s="4"/>
      <c r="CHD130" s="4"/>
      <c r="CHE130" s="4"/>
      <c r="CHF130" s="4"/>
      <c r="CHG130" s="4"/>
      <c r="CHH130" s="4"/>
      <c r="CHI130" s="4"/>
      <c r="CHJ130" s="4"/>
      <c r="CHK130" s="4"/>
      <c r="CHL130" s="4"/>
      <c r="CHM130" s="4"/>
      <c r="CHN130" s="4"/>
      <c r="CHO130" s="4"/>
      <c r="CHP130" s="4"/>
      <c r="CHQ130" s="4"/>
      <c r="CHR130" s="4"/>
      <c r="CHS130" s="4"/>
      <c r="CHT130" s="4"/>
      <c r="CHU130" s="4"/>
      <c r="CHV130" s="4"/>
      <c r="CHW130" s="4"/>
      <c r="CHX130" s="4"/>
      <c r="CHY130" s="4"/>
      <c r="CHZ130" s="4"/>
      <c r="CIA130" s="4"/>
      <c r="CIB130" s="4"/>
      <c r="CIC130" s="4"/>
      <c r="CID130" s="4"/>
      <c r="CIE130" s="4"/>
      <c r="CIF130" s="4"/>
      <c r="CIG130" s="4"/>
      <c r="CIH130" s="4"/>
      <c r="CII130" s="4"/>
      <c r="CIJ130" s="4"/>
      <c r="CIK130" s="4"/>
      <c r="CIL130" s="4"/>
      <c r="CIM130" s="4"/>
      <c r="CIN130" s="4"/>
      <c r="CIO130" s="4"/>
      <c r="CIP130" s="4"/>
      <c r="CIQ130" s="4"/>
      <c r="CIR130" s="4"/>
      <c r="CIS130" s="4"/>
      <c r="CIT130" s="4"/>
      <c r="CIU130" s="4"/>
      <c r="CIV130" s="4"/>
      <c r="CIW130" s="4"/>
      <c r="CIX130" s="4"/>
      <c r="CIY130" s="4"/>
      <c r="CIZ130" s="4"/>
      <c r="CJA130" s="4"/>
      <c r="CJB130" s="4"/>
      <c r="CJC130" s="4"/>
      <c r="CJD130" s="4"/>
      <c r="CJE130" s="4"/>
      <c r="CJF130" s="4"/>
      <c r="CJG130" s="4"/>
      <c r="CJH130" s="4"/>
      <c r="CJI130" s="4"/>
      <c r="CJJ130" s="4"/>
      <c r="CJK130" s="4"/>
      <c r="CJL130" s="4"/>
      <c r="CJM130" s="4"/>
      <c r="CJN130" s="4"/>
      <c r="CJO130" s="4"/>
      <c r="CJP130" s="4"/>
      <c r="CJQ130" s="4"/>
      <c r="CJR130" s="4"/>
      <c r="CJS130" s="4"/>
      <c r="CJT130" s="4"/>
      <c r="CJU130" s="4"/>
      <c r="CJV130" s="4"/>
      <c r="CJW130" s="4"/>
      <c r="CJX130" s="4"/>
      <c r="CJY130" s="4"/>
      <c r="CJZ130" s="4"/>
      <c r="CKA130" s="4"/>
      <c r="CKB130" s="4"/>
      <c r="CKC130" s="4"/>
      <c r="CKD130" s="4"/>
      <c r="CKE130" s="4"/>
      <c r="CKF130" s="4"/>
      <c r="CKG130" s="4"/>
      <c r="CKH130" s="4"/>
      <c r="CKI130" s="4"/>
      <c r="CKJ130" s="4"/>
      <c r="CKK130" s="4"/>
      <c r="CKL130" s="4"/>
      <c r="CKM130" s="4"/>
      <c r="CKN130" s="4"/>
      <c r="CKO130" s="4"/>
      <c r="CKP130" s="4"/>
      <c r="CKQ130" s="4"/>
      <c r="CKR130" s="4"/>
      <c r="CKS130" s="4"/>
      <c r="CKT130" s="4"/>
      <c r="CKU130" s="4"/>
      <c r="CKV130" s="4"/>
      <c r="CKW130" s="4"/>
      <c r="CKX130" s="4"/>
      <c r="CKY130" s="4"/>
      <c r="CKZ130" s="4"/>
      <c r="CLA130" s="4"/>
      <c r="CLB130" s="4"/>
      <c r="CLC130" s="4"/>
      <c r="CLD130" s="4"/>
      <c r="CLE130" s="4"/>
      <c r="CLF130" s="4"/>
      <c r="CLG130" s="4"/>
      <c r="CLH130" s="4"/>
      <c r="CLI130" s="4"/>
      <c r="CLJ130" s="4"/>
      <c r="CLK130" s="4"/>
      <c r="CLL130" s="4"/>
      <c r="CLM130" s="4"/>
      <c r="CLN130" s="4"/>
      <c r="CLO130" s="4"/>
      <c r="CLP130" s="4"/>
      <c r="CLQ130" s="4"/>
      <c r="CLR130" s="4"/>
      <c r="CLS130" s="4"/>
      <c r="CLT130" s="4"/>
      <c r="CLU130" s="4"/>
      <c r="CLV130" s="4"/>
      <c r="CLW130" s="4"/>
      <c r="CLX130" s="4"/>
      <c r="CLY130" s="4"/>
      <c r="CLZ130" s="4"/>
      <c r="CMA130" s="4"/>
      <c r="CMB130" s="4"/>
      <c r="CMC130" s="4"/>
      <c r="CMD130" s="4"/>
      <c r="CME130" s="4"/>
      <c r="CMF130" s="4"/>
      <c r="CMG130" s="4"/>
      <c r="CMH130" s="4"/>
      <c r="CMI130" s="4"/>
      <c r="CMJ130" s="4"/>
      <c r="CMK130" s="4"/>
      <c r="CML130" s="4"/>
      <c r="CMM130" s="4"/>
      <c r="CMN130" s="4"/>
      <c r="CMO130" s="4"/>
      <c r="CMP130" s="4"/>
      <c r="CMQ130" s="4"/>
      <c r="CMR130" s="4"/>
      <c r="CMS130" s="4"/>
      <c r="CMT130" s="4"/>
      <c r="CMU130" s="4"/>
      <c r="CMV130" s="4"/>
      <c r="CMW130" s="4"/>
      <c r="CMX130" s="4"/>
      <c r="CMY130" s="4"/>
      <c r="CMZ130" s="4"/>
      <c r="CNA130" s="4"/>
      <c r="CNB130" s="4"/>
      <c r="CNC130" s="4"/>
      <c r="CND130" s="4"/>
      <c r="CNE130" s="4"/>
      <c r="CNF130" s="4"/>
      <c r="CNG130" s="4"/>
      <c r="CNH130" s="4"/>
      <c r="CNI130" s="4"/>
      <c r="CNJ130" s="4"/>
      <c r="CNK130" s="4"/>
      <c r="CNL130" s="4"/>
      <c r="CNM130" s="4"/>
      <c r="CNN130" s="4"/>
      <c r="CNO130" s="4"/>
      <c r="CNP130" s="4"/>
      <c r="CNQ130" s="4"/>
      <c r="CNR130" s="4"/>
      <c r="CNS130" s="4"/>
      <c r="CNT130" s="4"/>
      <c r="CNU130" s="4"/>
      <c r="CNV130" s="4"/>
      <c r="CNW130" s="4"/>
      <c r="CNX130" s="4"/>
      <c r="CNY130" s="4"/>
      <c r="CNZ130" s="4"/>
      <c r="COA130" s="4"/>
      <c r="COB130" s="4"/>
      <c r="COC130" s="4"/>
      <c r="COD130" s="4"/>
      <c r="COE130" s="4"/>
      <c r="COF130" s="4"/>
      <c r="COG130" s="4"/>
      <c r="COH130" s="4"/>
      <c r="COI130" s="4"/>
      <c r="COJ130" s="4"/>
      <c r="COK130" s="4"/>
      <c r="COL130" s="4"/>
      <c r="COM130" s="4"/>
      <c r="CON130" s="4"/>
      <c r="COO130" s="4"/>
      <c r="COP130" s="4"/>
      <c r="COQ130" s="4"/>
      <c r="COR130" s="4"/>
      <c r="COS130" s="4"/>
      <c r="COT130" s="4"/>
      <c r="COU130" s="4"/>
      <c r="COV130" s="4"/>
      <c r="COW130" s="4"/>
      <c r="COX130" s="4"/>
      <c r="COY130" s="4"/>
      <c r="COZ130" s="4"/>
      <c r="CPA130" s="4"/>
      <c r="CPB130" s="4"/>
      <c r="CPC130" s="4"/>
      <c r="CPD130" s="4"/>
      <c r="CPE130" s="4"/>
      <c r="CPF130" s="4"/>
      <c r="CPG130" s="4"/>
      <c r="CPH130" s="4"/>
      <c r="CPI130" s="4"/>
      <c r="CPJ130" s="4"/>
      <c r="CPK130" s="4"/>
      <c r="CPL130" s="4"/>
      <c r="CPM130" s="4"/>
      <c r="CPN130" s="4"/>
      <c r="CPO130" s="4"/>
      <c r="CPP130" s="4"/>
      <c r="CPQ130" s="4"/>
      <c r="CPR130" s="4"/>
      <c r="CPS130" s="4"/>
      <c r="CPT130" s="4"/>
      <c r="CPU130" s="4"/>
      <c r="CPV130" s="4"/>
      <c r="CPW130" s="4"/>
      <c r="CPX130" s="4"/>
      <c r="CPY130" s="4"/>
      <c r="CPZ130" s="4"/>
      <c r="CQA130" s="4"/>
      <c r="CQB130" s="4"/>
      <c r="CQC130" s="4"/>
      <c r="CQD130" s="4"/>
      <c r="CQE130" s="4"/>
      <c r="CQF130" s="4"/>
      <c r="CQG130" s="4"/>
      <c r="CQH130" s="4"/>
      <c r="CQI130" s="4"/>
      <c r="CQJ130" s="4"/>
      <c r="CQK130" s="4"/>
      <c r="CQL130" s="4"/>
      <c r="CQM130" s="4"/>
      <c r="CQN130" s="4"/>
      <c r="CQO130" s="4"/>
      <c r="CQP130" s="4"/>
      <c r="CQQ130" s="4"/>
      <c r="CQR130" s="4"/>
      <c r="CQS130" s="4"/>
      <c r="CQT130" s="4"/>
      <c r="CQU130" s="4"/>
      <c r="CQV130" s="4"/>
      <c r="CQW130" s="4"/>
      <c r="CQX130" s="4"/>
      <c r="CQY130" s="4"/>
      <c r="CQZ130" s="4"/>
      <c r="CRA130" s="4"/>
      <c r="CRB130" s="4"/>
      <c r="CRC130" s="4"/>
      <c r="CRD130" s="4"/>
      <c r="CRE130" s="4"/>
      <c r="CRF130" s="4"/>
      <c r="CRG130" s="4"/>
      <c r="CRH130" s="4"/>
      <c r="CRI130" s="4"/>
      <c r="CRJ130" s="4"/>
      <c r="CRK130" s="4"/>
      <c r="CRL130" s="4"/>
      <c r="CRM130" s="4"/>
      <c r="CRN130" s="4"/>
      <c r="CRO130" s="4"/>
      <c r="CRP130" s="4"/>
      <c r="CRQ130" s="4"/>
      <c r="CRR130" s="4"/>
      <c r="CRS130" s="4"/>
      <c r="CRT130" s="4"/>
      <c r="CRU130" s="4"/>
      <c r="CRV130" s="4"/>
      <c r="CRW130" s="4"/>
      <c r="CRX130" s="4"/>
      <c r="CRY130" s="4"/>
      <c r="CRZ130" s="4"/>
      <c r="CSA130" s="4"/>
      <c r="CSB130" s="4"/>
      <c r="CSC130" s="4"/>
      <c r="CSD130" s="4"/>
      <c r="CSE130" s="4"/>
      <c r="CSF130" s="4"/>
      <c r="CSG130" s="4"/>
      <c r="CSH130" s="4"/>
      <c r="CSI130" s="4"/>
      <c r="CSJ130" s="4"/>
      <c r="CSK130" s="4"/>
      <c r="CSL130" s="4"/>
      <c r="CSM130" s="4"/>
      <c r="CSN130" s="4"/>
      <c r="CSO130" s="4"/>
      <c r="CSP130" s="4"/>
      <c r="CSQ130" s="4"/>
      <c r="CSR130" s="4"/>
      <c r="CSS130" s="4"/>
      <c r="CST130" s="4"/>
      <c r="CSU130" s="4"/>
      <c r="CSV130" s="4"/>
      <c r="CSW130" s="4"/>
      <c r="CSX130" s="4"/>
      <c r="CSY130" s="4"/>
      <c r="CSZ130" s="4"/>
      <c r="CTA130" s="4"/>
      <c r="CTB130" s="4"/>
      <c r="CTC130" s="4"/>
      <c r="CTD130" s="4"/>
      <c r="CTE130" s="4"/>
      <c r="CTF130" s="4"/>
      <c r="CTG130" s="4"/>
      <c r="CTH130" s="4"/>
      <c r="CTI130" s="4"/>
      <c r="CTJ130" s="4"/>
      <c r="CTK130" s="4"/>
      <c r="CTL130" s="4"/>
      <c r="CTM130" s="4"/>
      <c r="CTN130" s="4"/>
      <c r="CTO130" s="4"/>
      <c r="CTP130" s="4"/>
      <c r="CTQ130" s="4"/>
      <c r="CTR130" s="4"/>
      <c r="CTS130" s="4"/>
      <c r="CTT130" s="4"/>
      <c r="CTU130" s="4"/>
      <c r="CTV130" s="4"/>
      <c r="CTW130" s="4"/>
      <c r="CTX130" s="4"/>
      <c r="CTY130" s="4"/>
      <c r="CTZ130" s="4"/>
      <c r="CUA130" s="4"/>
      <c r="CUB130" s="4"/>
      <c r="CUC130" s="4"/>
      <c r="CUD130" s="4"/>
      <c r="CUE130" s="4"/>
      <c r="CUF130" s="4"/>
      <c r="CUG130" s="4"/>
      <c r="CUH130" s="4"/>
      <c r="CUI130" s="4"/>
      <c r="CUJ130" s="4"/>
      <c r="CUK130" s="4"/>
      <c r="CUL130" s="4"/>
      <c r="CUM130" s="4"/>
      <c r="CUN130" s="4"/>
      <c r="CUO130" s="4"/>
      <c r="CUP130" s="4"/>
      <c r="CUQ130" s="4"/>
      <c r="CUR130" s="4"/>
      <c r="CUS130" s="4"/>
      <c r="CUT130" s="4"/>
      <c r="CUU130" s="4"/>
      <c r="CUV130" s="4"/>
      <c r="CUW130" s="4"/>
      <c r="CUX130" s="4"/>
      <c r="CUY130" s="4"/>
      <c r="CUZ130" s="4"/>
      <c r="CVA130" s="4"/>
      <c r="CVB130" s="4"/>
      <c r="CVC130" s="4"/>
      <c r="CVD130" s="4"/>
      <c r="CVE130" s="4"/>
      <c r="CVF130" s="4"/>
      <c r="CVG130" s="4"/>
      <c r="CVH130" s="4"/>
      <c r="CVI130" s="4"/>
      <c r="CVJ130" s="4"/>
      <c r="CVK130" s="4"/>
      <c r="CVL130" s="4"/>
      <c r="CVM130" s="4"/>
      <c r="CVN130" s="4"/>
      <c r="CVO130" s="4"/>
      <c r="CVP130" s="4"/>
      <c r="CVQ130" s="4"/>
      <c r="CVR130" s="4"/>
      <c r="CVS130" s="4"/>
      <c r="CVT130" s="4"/>
      <c r="CVU130" s="4"/>
      <c r="CVV130" s="4"/>
      <c r="CVW130" s="4"/>
      <c r="CVX130" s="4"/>
      <c r="CVY130" s="4"/>
      <c r="CVZ130" s="4"/>
      <c r="CWA130" s="4"/>
      <c r="CWB130" s="4"/>
      <c r="CWC130" s="4"/>
      <c r="CWD130" s="4"/>
      <c r="CWE130" s="4"/>
      <c r="CWF130" s="4"/>
      <c r="CWG130" s="4"/>
      <c r="CWH130" s="4"/>
      <c r="CWI130" s="4"/>
      <c r="CWJ130" s="4"/>
      <c r="CWK130" s="4"/>
      <c r="CWL130" s="4"/>
      <c r="CWM130" s="4"/>
      <c r="CWN130" s="4"/>
      <c r="CWO130" s="4"/>
      <c r="CWP130" s="4"/>
      <c r="CWQ130" s="4"/>
      <c r="CWR130" s="4"/>
      <c r="CWS130" s="4"/>
      <c r="CWT130" s="4"/>
      <c r="CWU130" s="4"/>
      <c r="CWV130" s="4"/>
      <c r="CWW130" s="4"/>
      <c r="CWX130" s="4"/>
      <c r="CWY130" s="4"/>
      <c r="CWZ130" s="4"/>
      <c r="CXA130" s="4"/>
      <c r="CXB130" s="4"/>
      <c r="CXC130" s="4"/>
      <c r="CXD130" s="4"/>
      <c r="CXE130" s="4"/>
      <c r="CXF130" s="4"/>
      <c r="CXG130" s="4"/>
      <c r="CXH130" s="4"/>
      <c r="CXI130" s="4"/>
      <c r="CXJ130" s="4"/>
      <c r="CXK130" s="4"/>
      <c r="CXL130" s="4"/>
      <c r="CXM130" s="4"/>
      <c r="CXN130" s="4"/>
      <c r="CXO130" s="4"/>
      <c r="CXP130" s="4"/>
      <c r="CXQ130" s="4"/>
      <c r="CXR130" s="4"/>
      <c r="CXS130" s="4"/>
      <c r="CXT130" s="4"/>
      <c r="CXU130" s="4"/>
      <c r="CXV130" s="4"/>
      <c r="CXW130" s="4"/>
      <c r="CXX130" s="4"/>
      <c r="CXY130" s="4"/>
      <c r="CXZ130" s="4"/>
      <c r="CYA130" s="4"/>
      <c r="CYB130" s="4"/>
      <c r="CYC130" s="4"/>
      <c r="CYD130" s="4"/>
      <c r="CYE130" s="4"/>
      <c r="CYF130" s="4"/>
      <c r="CYG130" s="4"/>
      <c r="CYH130" s="4"/>
      <c r="CYI130" s="4"/>
      <c r="CYJ130" s="4"/>
      <c r="CYK130" s="4"/>
      <c r="CYL130" s="4"/>
      <c r="CYM130" s="4"/>
      <c r="CYN130" s="4"/>
      <c r="CYO130" s="4"/>
      <c r="CYP130" s="4"/>
      <c r="CYQ130" s="4"/>
      <c r="CYR130" s="4"/>
      <c r="CYS130" s="4"/>
      <c r="CYT130" s="4"/>
      <c r="CYU130" s="4"/>
      <c r="CYV130" s="4"/>
      <c r="CYW130" s="4"/>
      <c r="CYX130" s="4"/>
      <c r="CYY130" s="4"/>
      <c r="CYZ130" s="4"/>
      <c r="CZA130" s="4"/>
      <c r="CZB130" s="4"/>
      <c r="CZC130" s="4"/>
      <c r="CZD130" s="4"/>
      <c r="CZE130" s="4"/>
      <c r="CZF130" s="4"/>
      <c r="CZG130" s="4"/>
      <c r="CZH130" s="4"/>
      <c r="CZI130" s="4"/>
      <c r="CZJ130" s="4"/>
      <c r="CZK130" s="4"/>
      <c r="CZL130" s="4"/>
      <c r="CZM130" s="4"/>
      <c r="CZN130" s="4"/>
      <c r="CZO130" s="4"/>
      <c r="CZP130" s="4"/>
      <c r="CZQ130" s="4"/>
      <c r="CZR130" s="4"/>
      <c r="CZS130" s="4"/>
      <c r="CZT130" s="4"/>
      <c r="CZU130" s="4"/>
      <c r="CZV130" s="4"/>
      <c r="CZW130" s="4"/>
      <c r="CZX130" s="4"/>
      <c r="CZY130" s="4"/>
      <c r="CZZ130" s="4"/>
      <c r="DAA130" s="4"/>
      <c r="DAB130" s="4"/>
      <c r="DAC130" s="4"/>
      <c r="DAD130" s="4"/>
      <c r="DAE130" s="4"/>
      <c r="DAF130" s="4"/>
      <c r="DAG130" s="4"/>
      <c r="DAH130" s="4"/>
      <c r="DAI130" s="4"/>
      <c r="DAJ130" s="4"/>
      <c r="DAK130" s="4"/>
      <c r="DAL130" s="4"/>
      <c r="DAM130" s="4"/>
      <c r="DAN130" s="4"/>
      <c r="DAO130" s="4"/>
      <c r="DAP130" s="4"/>
      <c r="DAQ130" s="4"/>
      <c r="DAR130" s="4"/>
      <c r="DAS130" s="4"/>
      <c r="DAT130" s="4"/>
      <c r="DAU130" s="4"/>
      <c r="DAV130" s="4"/>
      <c r="DAW130" s="4"/>
      <c r="DAX130" s="4"/>
      <c r="DAY130" s="4"/>
      <c r="DAZ130" s="4"/>
      <c r="DBA130" s="4"/>
      <c r="DBB130" s="4"/>
      <c r="DBC130" s="4"/>
      <c r="DBD130" s="4"/>
      <c r="DBE130" s="4"/>
      <c r="DBF130" s="4"/>
      <c r="DBG130" s="4"/>
      <c r="DBH130" s="4"/>
      <c r="DBI130" s="4"/>
      <c r="DBJ130" s="4"/>
      <c r="DBK130" s="4"/>
      <c r="DBL130" s="4"/>
      <c r="DBM130" s="4"/>
      <c r="DBN130" s="4"/>
      <c r="DBO130" s="4"/>
      <c r="DBP130" s="4"/>
      <c r="DBQ130" s="4"/>
      <c r="DBR130" s="4"/>
      <c r="DBS130" s="4"/>
      <c r="DBT130" s="4"/>
      <c r="DBU130" s="4"/>
      <c r="DBV130" s="4"/>
      <c r="DBW130" s="4"/>
      <c r="DBX130" s="4"/>
      <c r="DBY130" s="4"/>
      <c r="DBZ130" s="4"/>
      <c r="DCA130" s="4"/>
      <c r="DCB130" s="4"/>
      <c r="DCC130" s="4"/>
      <c r="DCD130" s="4"/>
      <c r="DCE130" s="4"/>
      <c r="DCF130" s="4"/>
      <c r="DCG130" s="4"/>
      <c r="DCH130" s="4"/>
      <c r="DCI130" s="4"/>
      <c r="DCJ130" s="4"/>
      <c r="DCK130" s="4"/>
      <c r="DCL130" s="4"/>
      <c r="DCM130" s="4"/>
      <c r="DCN130" s="4"/>
      <c r="DCO130" s="4"/>
      <c r="DCP130" s="4"/>
      <c r="DCQ130" s="4"/>
      <c r="DCR130" s="4"/>
      <c r="DCS130" s="4"/>
      <c r="DCT130" s="4"/>
      <c r="DCU130" s="4"/>
      <c r="DCV130" s="4"/>
      <c r="DCW130" s="4"/>
      <c r="DCX130" s="4"/>
      <c r="DCY130" s="4"/>
      <c r="DCZ130" s="4"/>
      <c r="DDA130" s="4"/>
      <c r="DDB130" s="4"/>
      <c r="DDC130" s="4"/>
      <c r="DDD130" s="4"/>
      <c r="DDE130" s="4"/>
      <c r="DDF130" s="4"/>
      <c r="DDG130" s="4"/>
      <c r="DDH130" s="4"/>
      <c r="DDI130" s="4"/>
      <c r="DDJ130" s="4"/>
      <c r="DDK130" s="4"/>
      <c r="DDL130" s="4"/>
      <c r="DDM130" s="4"/>
      <c r="DDN130" s="4"/>
      <c r="DDO130" s="4"/>
      <c r="DDP130" s="4"/>
      <c r="DDQ130" s="4"/>
      <c r="DDR130" s="4"/>
      <c r="DDS130" s="4"/>
      <c r="DDT130" s="4"/>
      <c r="DDU130" s="4"/>
      <c r="DDV130" s="4"/>
      <c r="DDW130" s="4"/>
      <c r="DDX130" s="4"/>
      <c r="DDY130" s="4"/>
      <c r="DDZ130" s="4"/>
      <c r="DEA130" s="4"/>
      <c r="DEB130" s="4"/>
      <c r="DEC130" s="4"/>
      <c r="DED130" s="4"/>
      <c r="DEE130" s="4"/>
      <c r="DEF130" s="4"/>
      <c r="DEG130" s="4"/>
      <c r="DEH130" s="4"/>
      <c r="DEI130" s="4"/>
      <c r="DEJ130" s="4"/>
      <c r="DEK130" s="4"/>
      <c r="DEL130" s="4"/>
      <c r="DEM130" s="4"/>
      <c r="DEN130" s="4"/>
      <c r="DEO130" s="4"/>
      <c r="DEP130" s="4"/>
      <c r="DEQ130" s="4"/>
      <c r="DER130" s="4"/>
      <c r="DES130" s="4"/>
      <c r="DET130" s="4"/>
      <c r="DEU130" s="4"/>
      <c r="DEV130" s="4"/>
      <c r="DEW130" s="4"/>
      <c r="DEX130" s="4"/>
      <c r="DEY130" s="4"/>
      <c r="DEZ130" s="4"/>
      <c r="DFA130" s="4"/>
      <c r="DFB130" s="4"/>
      <c r="DFC130" s="4"/>
      <c r="DFD130" s="4"/>
      <c r="DFE130" s="4"/>
      <c r="DFF130" s="4"/>
      <c r="DFG130" s="4"/>
      <c r="DFH130" s="4"/>
      <c r="DFI130" s="4"/>
      <c r="DFJ130" s="4"/>
      <c r="DFK130" s="4"/>
      <c r="DFL130" s="4"/>
      <c r="DFM130" s="4"/>
      <c r="DFN130" s="4"/>
      <c r="DFO130" s="4"/>
      <c r="DFP130" s="4"/>
      <c r="DFQ130" s="4"/>
      <c r="DFR130" s="4"/>
      <c r="DFS130" s="4"/>
      <c r="DFT130" s="4"/>
      <c r="DFU130" s="4"/>
      <c r="DFV130" s="4"/>
      <c r="DFW130" s="4"/>
      <c r="DFX130" s="4"/>
      <c r="DFY130" s="4"/>
      <c r="DFZ130" s="4"/>
      <c r="DGA130" s="4"/>
      <c r="DGB130" s="4"/>
      <c r="DGC130" s="4"/>
      <c r="DGD130" s="4"/>
      <c r="DGE130" s="4"/>
      <c r="DGF130" s="4"/>
      <c r="DGG130" s="4"/>
      <c r="DGH130" s="4"/>
      <c r="DGI130" s="4"/>
      <c r="DGJ130" s="4"/>
      <c r="DGK130" s="4"/>
      <c r="DGL130" s="4"/>
      <c r="DGM130" s="4"/>
      <c r="DGN130" s="4"/>
      <c r="DGO130" s="4"/>
      <c r="DGP130" s="4"/>
      <c r="DGQ130" s="4"/>
      <c r="DGR130" s="4"/>
      <c r="DGS130" s="4"/>
      <c r="DGT130" s="4"/>
      <c r="DGU130" s="4"/>
      <c r="DGV130" s="4"/>
      <c r="DGW130" s="4"/>
      <c r="DGX130" s="4"/>
      <c r="DGY130" s="4"/>
      <c r="DGZ130" s="4"/>
      <c r="DHA130" s="4"/>
      <c r="DHB130" s="4"/>
      <c r="DHC130" s="4"/>
      <c r="DHD130" s="4"/>
      <c r="DHE130" s="4"/>
      <c r="DHF130" s="4"/>
      <c r="DHG130" s="4"/>
      <c r="DHH130" s="4"/>
      <c r="DHI130" s="4"/>
      <c r="DHJ130" s="4"/>
      <c r="DHK130" s="4"/>
      <c r="DHL130" s="4"/>
      <c r="DHM130" s="4"/>
      <c r="DHN130" s="4"/>
      <c r="DHO130" s="4"/>
      <c r="DHP130" s="4"/>
      <c r="DHQ130" s="4"/>
      <c r="DHR130" s="4"/>
      <c r="DHS130" s="4"/>
      <c r="DHT130" s="4"/>
      <c r="DHU130" s="4"/>
      <c r="DHV130" s="4"/>
      <c r="DHW130" s="4"/>
      <c r="DHX130" s="4"/>
      <c r="DHY130" s="4"/>
      <c r="DHZ130" s="4"/>
      <c r="DIA130" s="4"/>
      <c r="DIB130" s="4"/>
      <c r="DIC130" s="4"/>
      <c r="DID130" s="4"/>
      <c r="DIE130" s="4"/>
      <c r="DIF130" s="4"/>
      <c r="DIG130" s="4"/>
      <c r="DIH130" s="4"/>
      <c r="DII130" s="4"/>
      <c r="DIJ130" s="4"/>
      <c r="DIK130" s="4"/>
      <c r="DIL130" s="4"/>
      <c r="DIM130" s="4"/>
      <c r="DIN130" s="4"/>
      <c r="DIO130" s="4"/>
      <c r="DIP130" s="4"/>
      <c r="DIQ130" s="4"/>
      <c r="DIR130" s="4"/>
      <c r="DIS130" s="4"/>
      <c r="DIT130" s="4"/>
      <c r="DIU130" s="4"/>
      <c r="DIV130" s="4"/>
      <c r="DIW130" s="4"/>
      <c r="DIX130" s="4"/>
      <c r="DIY130" s="4"/>
      <c r="DIZ130" s="4"/>
      <c r="DJA130" s="4"/>
      <c r="DJB130" s="4"/>
      <c r="DJC130" s="4"/>
      <c r="DJD130" s="4"/>
      <c r="DJE130" s="4"/>
      <c r="DJF130" s="4"/>
      <c r="DJG130" s="4"/>
      <c r="DJH130" s="4"/>
      <c r="DJI130" s="4"/>
      <c r="DJJ130" s="4"/>
      <c r="DJK130" s="4"/>
      <c r="DJL130" s="4"/>
      <c r="DJM130" s="4"/>
      <c r="DJN130" s="4"/>
      <c r="DJO130" s="4"/>
      <c r="DJP130" s="4"/>
      <c r="DJQ130" s="4"/>
      <c r="DJR130" s="4"/>
      <c r="DJS130" s="4"/>
      <c r="DJT130" s="4"/>
      <c r="DJU130" s="4"/>
      <c r="DJV130" s="4"/>
      <c r="DJW130" s="4"/>
      <c r="DJX130" s="4"/>
      <c r="DJY130" s="4"/>
      <c r="DJZ130" s="4"/>
      <c r="DKA130" s="4"/>
      <c r="DKB130" s="4"/>
      <c r="DKC130" s="4"/>
      <c r="DKD130" s="4"/>
      <c r="DKE130" s="4"/>
      <c r="DKF130" s="4"/>
      <c r="DKG130" s="4"/>
      <c r="DKH130" s="4"/>
      <c r="DKI130" s="4"/>
      <c r="DKJ130" s="4"/>
      <c r="DKK130" s="4"/>
      <c r="DKL130" s="4"/>
      <c r="DKM130" s="4"/>
      <c r="DKN130" s="4"/>
      <c r="DKO130" s="4"/>
      <c r="DKP130" s="4"/>
      <c r="DKQ130" s="4"/>
      <c r="DKR130" s="4"/>
      <c r="DKS130" s="4"/>
      <c r="DKT130" s="4"/>
      <c r="DKU130" s="4"/>
      <c r="DKV130" s="4"/>
      <c r="DKW130" s="4"/>
      <c r="DKX130" s="4"/>
      <c r="DKY130" s="4"/>
      <c r="DKZ130" s="4"/>
      <c r="DLA130" s="4"/>
      <c r="DLB130" s="4"/>
      <c r="DLC130" s="4"/>
      <c r="DLD130" s="4"/>
      <c r="DLE130" s="4"/>
      <c r="DLF130" s="4"/>
      <c r="DLG130" s="4"/>
      <c r="DLH130" s="4"/>
      <c r="DLI130" s="4"/>
      <c r="DLJ130" s="4"/>
      <c r="DLK130" s="4"/>
      <c r="DLL130" s="4"/>
      <c r="DLM130" s="4"/>
      <c r="DLN130" s="4"/>
      <c r="DLO130" s="4"/>
      <c r="DLP130" s="4"/>
      <c r="DLQ130" s="4"/>
      <c r="DLR130" s="4"/>
      <c r="DLS130" s="4"/>
      <c r="DLT130" s="4"/>
      <c r="DLU130" s="4"/>
      <c r="DLV130" s="4"/>
      <c r="DLW130" s="4"/>
      <c r="DLX130" s="4"/>
      <c r="DLY130" s="4"/>
      <c r="DLZ130" s="4"/>
      <c r="DMA130" s="4"/>
      <c r="DMB130" s="4"/>
      <c r="DMC130" s="4"/>
      <c r="DMD130" s="4"/>
      <c r="DME130" s="4"/>
      <c r="DMF130" s="4"/>
      <c r="DMG130" s="4"/>
      <c r="DMH130" s="4"/>
      <c r="DMI130" s="4"/>
      <c r="DMJ130" s="4"/>
      <c r="DMK130" s="4"/>
      <c r="DML130" s="4"/>
      <c r="DMM130" s="4"/>
      <c r="DMN130" s="4"/>
      <c r="DMO130" s="4"/>
      <c r="DMP130" s="4"/>
      <c r="DMQ130" s="4"/>
      <c r="DMR130" s="4"/>
      <c r="DMS130" s="4"/>
      <c r="DMT130" s="4"/>
      <c r="DMU130" s="4"/>
      <c r="DMV130" s="4"/>
      <c r="DMW130" s="4"/>
      <c r="DMX130" s="4"/>
      <c r="DMY130" s="4"/>
      <c r="DMZ130" s="4"/>
      <c r="DNA130" s="4"/>
      <c r="DNB130" s="4"/>
      <c r="DNC130" s="4"/>
      <c r="DND130" s="4"/>
      <c r="DNE130" s="4"/>
      <c r="DNF130" s="4"/>
      <c r="DNG130" s="4"/>
      <c r="DNH130" s="4"/>
      <c r="DNI130" s="4"/>
      <c r="DNJ130" s="4"/>
      <c r="DNK130" s="4"/>
      <c r="DNL130" s="4"/>
      <c r="DNM130" s="4"/>
      <c r="DNN130" s="4"/>
      <c r="DNO130" s="4"/>
      <c r="DNP130" s="4"/>
      <c r="DNQ130" s="4"/>
      <c r="DNR130" s="4"/>
      <c r="DNS130" s="4"/>
      <c r="DNT130" s="4"/>
      <c r="DNU130" s="4"/>
      <c r="DNV130" s="4"/>
      <c r="DNW130" s="4"/>
      <c r="DNX130" s="4"/>
      <c r="DNY130" s="4"/>
      <c r="DNZ130" s="4"/>
      <c r="DOA130" s="4"/>
      <c r="DOB130" s="4"/>
      <c r="DOC130" s="4"/>
      <c r="DOD130" s="4"/>
      <c r="DOE130" s="4"/>
      <c r="DOF130" s="4"/>
      <c r="DOG130" s="4"/>
      <c r="DOH130" s="4"/>
      <c r="DOI130" s="4"/>
      <c r="DOJ130" s="4"/>
      <c r="DOK130" s="4"/>
      <c r="DOL130" s="4"/>
      <c r="DOM130" s="4"/>
      <c r="DON130" s="4"/>
      <c r="DOO130" s="4"/>
      <c r="DOP130" s="4"/>
      <c r="DOQ130" s="4"/>
      <c r="DOR130" s="4"/>
      <c r="DOS130" s="4"/>
      <c r="DOT130" s="4"/>
      <c r="DOU130" s="4"/>
      <c r="DOV130" s="4"/>
      <c r="DOW130" s="4"/>
      <c r="DOX130" s="4"/>
      <c r="DOY130" s="4"/>
      <c r="DOZ130" s="4"/>
      <c r="DPA130" s="4"/>
      <c r="DPB130" s="4"/>
      <c r="DPC130" s="4"/>
      <c r="DPD130" s="4"/>
      <c r="DPE130" s="4"/>
      <c r="DPF130" s="4"/>
      <c r="DPG130" s="4"/>
      <c r="DPH130" s="4"/>
      <c r="DPI130" s="4"/>
      <c r="DPJ130" s="4"/>
      <c r="DPK130" s="4"/>
      <c r="DPL130" s="4"/>
      <c r="DPM130" s="4"/>
      <c r="DPN130" s="4"/>
      <c r="DPO130" s="4"/>
      <c r="DPP130" s="4"/>
      <c r="DPQ130" s="4"/>
      <c r="DPR130" s="4"/>
      <c r="DPS130" s="4"/>
      <c r="DPT130" s="4"/>
      <c r="DPU130" s="4"/>
      <c r="DPV130" s="4"/>
      <c r="DPW130" s="4"/>
      <c r="DPX130" s="4"/>
      <c r="DPY130" s="4"/>
      <c r="DPZ130" s="4"/>
      <c r="DQA130" s="4"/>
      <c r="DQB130" s="4"/>
      <c r="DQC130" s="4"/>
      <c r="DQD130" s="4"/>
      <c r="DQE130" s="4"/>
      <c r="DQF130" s="4"/>
      <c r="DQG130" s="4"/>
      <c r="DQH130" s="4"/>
      <c r="DQI130" s="4"/>
      <c r="DQJ130" s="4"/>
      <c r="DQK130" s="4"/>
      <c r="DQL130" s="4"/>
      <c r="DQM130" s="4"/>
      <c r="DQN130" s="4"/>
      <c r="DQO130" s="4"/>
      <c r="DQP130" s="4"/>
      <c r="DQQ130" s="4"/>
      <c r="DQR130" s="4"/>
      <c r="DQS130" s="4"/>
      <c r="DQT130" s="4"/>
      <c r="DQU130" s="4"/>
      <c r="DQV130" s="4"/>
      <c r="DQW130" s="4"/>
      <c r="DQX130" s="4"/>
      <c r="DQY130" s="4"/>
      <c r="DQZ130" s="4"/>
      <c r="DRA130" s="4"/>
      <c r="DRB130" s="4"/>
      <c r="DRC130" s="4"/>
      <c r="DRD130" s="4"/>
      <c r="DRE130" s="4"/>
      <c r="DRF130" s="4"/>
      <c r="DRG130" s="4"/>
      <c r="DRH130" s="4"/>
      <c r="DRI130" s="4"/>
      <c r="DRJ130" s="4"/>
      <c r="DRK130" s="4"/>
      <c r="DRL130" s="4"/>
      <c r="DRM130" s="4"/>
      <c r="DRN130" s="4"/>
      <c r="DRO130" s="4"/>
      <c r="DRP130" s="4"/>
      <c r="DRQ130" s="4"/>
      <c r="DRR130" s="4"/>
      <c r="DRS130" s="4"/>
      <c r="DRT130" s="4"/>
      <c r="DRU130" s="4"/>
      <c r="DRV130" s="4"/>
      <c r="DRW130" s="4"/>
      <c r="DRX130" s="4"/>
      <c r="DRY130" s="4"/>
      <c r="DRZ130" s="4"/>
      <c r="DSA130" s="4"/>
      <c r="DSB130" s="4"/>
      <c r="DSC130" s="4"/>
      <c r="DSD130" s="4"/>
      <c r="DSE130" s="4"/>
      <c r="DSF130" s="4"/>
      <c r="DSG130" s="4"/>
      <c r="DSH130" s="4"/>
      <c r="DSI130" s="4"/>
      <c r="DSJ130" s="4"/>
      <c r="DSK130" s="4"/>
      <c r="DSL130" s="4"/>
      <c r="DSM130" s="4"/>
      <c r="DSN130" s="4"/>
      <c r="DSO130" s="4"/>
      <c r="DSP130" s="4"/>
      <c r="DSQ130" s="4"/>
      <c r="DSR130" s="4"/>
      <c r="DSS130" s="4"/>
      <c r="DST130" s="4"/>
      <c r="DSU130" s="4"/>
      <c r="DSV130" s="4"/>
      <c r="DSW130" s="4"/>
      <c r="DSX130" s="4"/>
      <c r="DSY130" s="4"/>
      <c r="DSZ130" s="4"/>
      <c r="DTA130" s="4"/>
      <c r="DTB130" s="4"/>
      <c r="DTC130" s="4"/>
      <c r="DTD130" s="4"/>
      <c r="DTE130" s="4"/>
      <c r="DTF130" s="4"/>
      <c r="DTG130" s="4"/>
      <c r="DTH130" s="4"/>
      <c r="DTI130" s="4"/>
      <c r="DTJ130" s="4"/>
      <c r="DTK130" s="4"/>
      <c r="DTL130" s="4"/>
      <c r="DTM130" s="4"/>
      <c r="DTN130" s="4"/>
      <c r="DTO130" s="4"/>
      <c r="DTP130" s="4"/>
      <c r="DTQ130" s="4"/>
      <c r="DTR130" s="4"/>
      <c r="DTS130" s="4"/>
      <c r="DTT130" s="4"/>
      <c r="DTU130" s="4"/>
      <c r="DTV130" s="4"/>
      <c r="DTW130" s="4"/>
      <c r="DTX130" s="4"/>
      <c r="DTY130" s="4"/>
      <c r="DTZ130" s="4"/>
      <c r="DUA130" s="4"/>
      <c r="DUB130" s="4"/>
      <c r="DUC130" s="4"/>
      <c r="DUD130" s="4"/>
      <c r="DUE130" s="4"/>
      <c r="DUF130" s="4"/>
      <c r="DUG130" s="4"/>
      <c r="DUH130" s="4"/>
      <c r="DUI130" s="4"/>
      <c r="DUJ130" s="4"/>
      <c r="DUK130" s="4"/>
      <c r="DUL130" s="4"/>
      <c r="DUM130" s="4"/>
      <c r="DUN130" s="4"/>
      <c r="DUO130" s="4"/>
      <c r="DUP130" s="4"/>
      <c r="DUQ130" s="4"/>
      <c r="DUR130" s="4"/>
      <c r="DUS130" s="4"/>
      <c r="DUT130" s="4"/>
      <c r="DUU130" s="4"/>
      <c r="DUV130" s="4"/>
      <c r="DUW130" s="4"/>
      <c r="DUX130" s="4"/>
      <c r="DUY130" s="4"/>
      <c r="DUZ130" s="4"/>
      <c r="DVA130" s="4"/>
      <c r="DVB130" s="4"/>
      <c r="DVC130" s="4"/>
      <c r="DVD130" s="4"/>
      <c r="DVE130" s="4"/>
      <c r="DVF130" s="4"/>
      <c r="DVG130" s="4"/>
      <c r="DVH130" s="4"/>
      <c r="DVI130" s="4"/>
      <c r="DVJ130" s="4"/>
      <c r="DVK130" s="4"/>
      <c r="DVL130" s="4"/>
      <c r="DVM130" s="4"/>
      <c r="DVN130" s="4"/>
      <c r="DVO130" s="4"/>
      <c r="DVP130" s="4"/>
      <c r="DVQ130" s="4"/>
      <c r="DVR130" s="4"/>
      <c r="DVS130" s="4"/>
      <c r="DVT130" s="4"/>
      <c r="DVU130" s="4"/>
      <c r="DVV130" s="4"/>
      <c r="DVW130" s="4"/>
      <c r="DVX130" s="4"/>
      <c r="DVY130" s="4"/>
      <c r="DVZ130" s="4"/>
      <c r="DWA130" s="4"/>
      <c r="DWB130" s="4"/>
      <c r="DWC130" s="4"/>
      <c r="DWD130" s="4"/>
      <c r="DWE130" s="4"/>
      <c r="DWF130" s="4"/>
      <c r="DWG130" s="4"/>
      <c r="DWH130" s="4"/>
      <c r="DWI130" s="4"/>
      <c r="DWJ130" s="4"/>
      <c r="DWK130" s="4"/>
      <c r="DWL130" s="4"/>
      <c r="DWM130" s="4"/>
      <c r="DWN130" s="4"/>
      <c r="DWO130" s="4"/>
      <c r="DWP130" s="4"/>
      <c r="DWQ130" s="4"/>
      <c r="DWR130" s="4"/>
      <c r="DWS130" s="4"/>
      <c r="DWT130" s="4"/>
      <c r="DWU130" s="4"/>
      <c r="DWV130" s="4"/>
      <c r="DWW130" s="4"/>
      <c r="DWX130" s="4"/>
      <c r="DWY130" s="4"/>
      <c r="DWZ130" s="4"/>
      <c r="DXA130" s="4"/>
      <c r="DXB130" s="4"/>
      <c r="DXC130" s="4"/>
      <c r="DXD130" s="4"/>
      <c r="DXE130" s="4"/>
      <c r="DXF130" s="4"/>
      <c r="DXG130" s="4"/>
      <c r="DXH130" s="4"/>
      <c r="DXI130" s="4"/>
      <c r="DXJ130" s="4"/>
      <c r="DXK130" s="4"/>
      <c r="DXL130" s="4"/>
      <c r="DXM130" s="4"/>
      <c r="DXN130" s="4"/>
      <c r="DXO130" s="4"/>
      <c r="DXP130" s="4"/>
      <c r="DXQ130" s="4"/>
      <c r="DXR130" s="4"/>
      <c r="DXS130" s="4"/>
      <c r="DXT130" s="4"/>
      <c r="DXU130" s="4"/>
      <c r="DXV130" s="4"/>
      <c r="DXW130" s="4"/>
      <c r="DXX130" s="4"/>
      <c r="DXY130" s="4"/>
      <c r="DXZ130" s="4"/>
      <c r="DYA130" s="4"/>
      <c r="DYB130" s="4"/>
      <c r="DYC130" s="4"/>
      <c r="DYD130" s="4"/>
      <c r="DYE130" s="4"/>
      <c r="DYF130" s="4"/>
      <c r="DYG130" s="4"/>
      <c r="DYH130" s="4"/>
      <c r="DYI130" s="4"/>
      <c r="DYJ130" s="4"/>
      <c r="DYK130" s="4"/>
      <c r="DYL130" s="4"/>
      <c r="DYM130" s="4"/>
      <c r="DYN130" s="4"/>
      <c r="DYO130" s="4"/>
      <c r="DYP130" s="4"/>
      <c r="DYQ130" s="4"/>
      <c r="DYR130" s="4"/>
      <c r="DYS130" s="4"/>
      <c r="DYT130" s="4"/>
      <c r="DYU130" s="4"/>
      <c r="DYV130" s="4"/>
      <c r="DYW130" s="4"/>
      <c r="DYX130" s="4"/>
      <c r="DYY130" s="4"/>
      <c r="DYZ130" s="4"/>
      <c r="DZA130" s="4"/>
      <c r="DZB130" s="4"/>
      <c r="DZC130" s="4"/>
      <c r="DZD130" s="4"/>
      <c r="DZE130" s="4"/>
      <c r="DZF130" s="4"/>
      <c r="DZG130" s="4"/>
      <c r="DZH130" s="4"/>
      <c r="DZI130" s="4"/>
      <c r="DZJ130" s="4"/>
      <c r="DZK130" s="4"/>
      <c r="DZL130" s="4"/>
      <c r="DZM130" s="4"/>
      <c r="DZN130" s="4"/>
      <c r="DZO130" s="4"/>
      <c r="DZP130" s="4"/>
      <c r="DZQ130" s="4"/>
      <c r="DZR130" s="4"/>
      <c r="DZS130" s="4"/>
      <c r="DZT130" s="4"/>
      <c r="DZU130" s="4"/>
      <c r="DZV130" s="4"/>
      <c r="DZW130" s="4"/>
      <c r="DZX130" s="4"/>
      <c r="DZY130" s="4"/>
      <c r="DZZ130" s="4"/>
      <c r="EAA130" s="4"/>
      <c r="EAB130" s="4"/>
      <c r="EAC130" s="4"/>
      <c r="EAD130" s="4"/>
      <c r="EAE130" s="4"/>
      <c r="EAF130" s="4"/>
      <c r="EAG130" s="4"/>
      <c r="EAH130" s="4"/>
      <c r="EAI130" s="4"/>
      <c r="EAJ130" s="4"/>
      <c r="EAK130" s="4"/>
      <c r="EAL130" s="4"/>
      <c r="EAM130" s="4"/>
      <c r="EAN130" s="4"/>
      <c r="EAO130" s="4"/>
      <c r="EAP130" s="4"/>
      <c r="EAQ130" s="4"/>
      <c r="EAR130" s="4"/>
      <c r="EAS130" s="4"/>
      <c r="EAT130" s="4"/>
      <c r="EAU130" s="4"/>
      <c r="EAV130" s="4"/>
      <c r="EAW130" s="4"/>
      <c r="EAX130" s="4"/>
      <c r="EAY130" s="4"/>
      <c r="EAZ130" s="4"/>
      <c r="EBA130" s="4"/>
      <c r="EBB130" s="4"/>
      <c r="EBC130" s="4"/>
      <c r="EBD130" s="4"/>
      <c r="EBE130" s="4"/>
      <c r="EBF130" s="4"/>
      <c r="EBG130" s="4"/>
      <c r="EBH130" s="4"/>
      <c r="EBI130" s="4"/>
      <c r="EBJ130" s="4"/>
      <c r="EBK130" s="4"/>
      <c r="EBL130" s="4"/>
      <c r="EBM130" s="4"/>
      <c r="EBN130" s="4"/>
      <c r="EBO130" s="4"/>
      <c r="EBP130" s="4"/>
      <c r="EBQ130" s="4"/>
      <c r="EBR130" s="4"/>
      <c r="EBS130" s="4"/>
      <c r="EBT130" s="4"/>
      <c r="EBU130" s="4"/>
      <c r="EBV130" s="4"/>
      <c r="EBW130" s="4"/>
      <c r="EBX130" s="4"/>
      <c r="EBY130" s="4"/>
      <c r="EBZ130" s="4"/>
      <c r="ECA130" s="4"/>
      <c r="ECB130" s="4"/>
      <c r="ECC130" s="4"/>
      <c r="ECD130" s="4"/>
      <c r="ECE130" s="4"/>
      <c r="ECF130" s="4"/>
      <c r="ECG130" s="4"/>
      <c r="ECH130" s="4"/>
      <c r="ECI130" s="4"/>
      <c r="ECJ130" s="4"/>
      <c r="ECK130" s="4"/>
      <c r="ECL130" s="4"/>
      <c r="ECM130" s="4"/>
      <c r="ECN130" s="4"/>
      <c r="ECO130" s="4"/>
      <c r="ECP130" s="4"/>
      <c r="ECQ130" s="4"/>
      <c r="ECR130" s="4"/>
      <c r="ECS130" s="4"/>
      <c r="ECT130" s="4"/>
      <c r="ECU130" s="4"/>
      <c r="ECV130" s="4"/>
      <c r="ECW130" s="4"/>
      <c r="ECX130" s="4"/>
      <c r="ECY130" s="4"/>
      <c r="ECZ130" s="4"/>
      <c r="EDA130" s="4"/>
      <c r="EDB130" s="4"/>
      <c r="EDC130" s="4"/>
      <c r="EDD130" s="4"/>
      <c r="EDE130" s="4"/>
      <c r="EDF130" s="4"/>
      <c r="EDG130" s="4"/>
      <c r="EDH130" s="4"/>
      <c r="EDI130" s="4"/>
      <c r="EDJ130" s="4"/>
      <c r="EDK130" s="4"/>
      <c r="EDL130" s="4"/>
      <c r="EDM130" s="4"/>
      <c r="EDN130" s="4"/>
      <c r="EDO130" s="4"/>
      <c r="EDP130" s="4"/>
      <c r="EDQ130" s="4"/>
      <c r="EDR130" s="4"/>
      <c r="EDS130" s="4"/>
      <c r="EDT130" s="4"/>
      <c r="EDU130" s="4"/>
      <c r="EDV130" s="4"/>
      <c r="EDW130" s="4"/>
      <c r="EDX130" s="4"/>
      <c r="EDY130" s="4"/>
      <c r="EDZ130" s="4"/>
      <c r="EEA130" s="4"/>
      <c r="EEB130" s="4"/>
      <c r="EEC130" s="4"/>
      <c r="EED130" s="4"/>
      <c r="EEE130" s="4"/>
      <c r="EEF130" s="4"/>
      <c r="EEG130" s="4"/>
      <c r="EEH130" s="4"/>
      <c r="EEI130" s="4"/>
      <c r="EEJ130" s="4"/>
      <c r="EEK130" s="4"/>
      <c r="EEL130" s="4"/>
      <c r="EEM130" s="4"/>
      <c r="EEN130" s="4"/>
      <c r="EEO130" s="4"/>
      <c r="EEP130" s="4"/>
      <c r="EEQ130" s="4"/>
      <c r="EER130" s="4"/>
      <c r="EES130" s="4"/>
      <c r="EET130" s="4"/>
      <c r="EEU130" s="4"/>
      <c r="EEV130" s="4"/>
      <c r="EEW130" s="4"/>
      <c r="EEX130" s="4"/>
      <c r="EEY130" s="4"/>
      <c r="EEZ130" s="4"/>
      <c r="EFA130" s="4"/>
      <c r="EFB130" s="4"/>
      <c r="EFC130" s="4"/>
      <c r="EFD130" s="4"/>
      <c r="EFE130" s="4"/>
      <c r="EFF130" s="4"/>
      <c r="EFG130" s="4"/>
      <c r="EFH130" s="4"/>
      <c r="EFI130" s="4"/>
      <c r="EFJ130" s="4"/>
      <c r="EFK130" s="4"/>
      <c r="EFL130" s="4"/>
      <c r="EFM130" s="4"/>
      <c r="EFN130" s="4"/>
      <c r="EFO130" s="4"/>
      <c r="EFP130" s="4"/>
      <c r="EFQ130" s="4"/>
      <c r="EFR130" s="4"/>
      <c r="EFS130" s="4"/>
      <c r="EFT130" s="4"/>
      <c r="EFU130" s="4"/>
      <c r="EFV130" s="4"/>
      <c r="EFW130" s="4"/>
      <c r="EFX130" s="4"/>
      <c r="EFY130" s="4"/>
      <c r="EFZ130" s="4"/>
      <c r="EGA130" s="4"/>
      <c r="EGB130" s="4"/>
      <c r="EGC130" s="4"/>
      <c r="EGD130" s="4"/>
      <c r="EGE130" s="4"/>
      <c r="EGF130" s="4"/>
      <c r="EGG130" s="4"/>
      <c r="EGH130" s="4"/>
      <c r="EGI130" s="4"/>
      <c r="EGJ130" s="4"/>
      <c r="EGK130" s="4"/>
      <c r="EGL130" s="4"/>
      <c r="EGM130" s="4"/>
      <c r="EGN130" s="4"/>
      <c r="EGO130" s="4"/>
      <c r="EGP130" s="4"/>
      <c r="EGQ130" s="4"/>
      <c r="EGR130" s="4"/>
      <c r="EGS130" s="4"/>
      <c r="EGT130" s="4"/>
      <c r="EGU130" s="4"/>
      <c r="EGV130" s="4"/>
      <c r="EGW130" s="4"/>
      <c r="EGX130" s="4"/>
      <c r="EGY130" s="4"/>
      <c r="EGZ130" s="4"/>
      <c r="EHA130" s="4"/>
      <c r="EHB130" s="4"/>
      <c r="EHC130" s="4"/>
      <c r="EHD130" s="4"/>
      <c r="EHE130" s="4"/>
      <c r="EHF130" s="4"/>
      <c r="EHG130" s="4"/>
      <c r="EHH130" s="4"/>
      <c r="EHI130" s="4"/>
      <c r="EHJ130" s="4"/>
      <c r="EHK130" s="4"/>
      <c r="EHL130" s="4"/>
      <c r="EHM130" s="4"/>
      <c r="EHN130" s="4"/>
      <c r="EHO130" s="4"/>
      <c r="EHP130" s="4"/>
      <c r="EHQ130" s="4"/>
      <c r="EHR130" s="4"/>
      <c r="EHS130" s="4"/>
      <c r="EHT130" s="4"/>
      <c r="EHU130" s="4"/>
      <c r="EHV130" s="4"/>
      <c r="EHW130" s="4"/>
      <c r="EHX130" s="4"/>
      <c r="EHY130" s="4"/>
      <c r="EHZ130" s="4"/>
      <c r="EIA130" s="4"/>
      <c r="EIB130" s="4"/>
      <c r="EIC130" s="4"/>
      <c r="EID130" s="4"/>
      <c r="EIE130" s="4"/>
      <c r="EIF130" s="4"/>
      <c r="EIG130" s="4"/>
      <c r="EIH130" s="4"/>
      <c r="EII130" s="4"/>
      <c r="EIJ130" s="4"/>
      <c r="EIK130" s="4"/>
      <c r="EIL130" s="4"/>
      <c r="EIM130" s="4"/>
      <c r="EIN130" s="4"/>
      <c r="EIO130" s="4"/>
      <c r="EIP130" s="4"/>
      <c r="EIQ130" s="4"/>
      <c r="EIR130" s="4"/>
      <c r="EIS130" s="4"/>
      <c r="EIT130" s="4"/>
      <c r="EIU130" s="4"/>
      <c r="EIV130" s="4"/>
      <c r="EIW130" s="4"/>
      <c r="EIX130" s="4"/>
      <c r="EIY130" s="4"/>
      <c r="EIZ130" s="4"/>
      <c r="EJA130" s="4"/>
      <c r="EJB130" s="4"/>
      <c r="EJC130" s="4"/>
      <c r="EJD130" s="4"/>
      <c r="EJE130" s="4"/>
      <c r="EJF130" s="4"/>
      <c r="EJG130" s="4"/>
      <c r="EJH130" s="4"/>
      <c r="EJI130" s="4"/>
      <c r="EJJ130" s="4"/>
      <c r="EJK130" s="4"/>
      <c r="EJL130" s="4"/>
      <c r="EJM130" s="4"/>
      <c r="EJN130" s="4"/>
      <c r="EJO130" s="4"/>
      <c r="EJP130" s="4"/>
      <c r="EJQ130" s="4"/>
      <c r="EJR130" s="4"/>
      <c r="EJS130" s="4"/>
      <c r="EJT130" s="4"/>
      <c r="EJU130" s="4"/>
      <c r="EJV130" s="4"/>
      <c r="EJW130" s="4"/>
      <c r="EJX130" s="4"/>
      <c r="EJY130" s="4"/>
      <c r="EJZ130" s="4"/>
      <c r="EKA130" s="4"/>
      <c r="EKB130" s="4"/>
      <c r="EKC130" s="4"/>
      <c r="EKD130" s="4"/>
      <c r="EKE130" s="4"/>
      <c r="EKF130" s="4"/>
      <c r="EKG130" s="4"/>
      <c r="EKH130" s="4"/>
      <c r="EKI130" s="4"/>
      <c r="EKJ130" s="4"/>
      <c r="EKK130" s="4"/>
      <c r="EKL130" s="4"/>
      <c r="EKM130" s="4"/>
      <c r="EKN130" s="4"/>
      <c r="EKO130" s="4"/>
      <c r="EKP130" s="4"/>
      <c r="EKQ130" s="4"/>
      <c r="EKR130" s="4"/>
      <c r="EKS130" s="4"/>
      <c r="EKT130" s="4"/>
      <c r="EKU130" s="4"/>
      <c r="EKV130" s="4"/>
      <c r="EKW130" s="4"/>
      <c r="EKX130" s="4"/>
      <c r="EKY130" s="4"/>
      <c r="EKZ130" s="4"/>
      <c r="ELA130" s="4"/>
      <c r="ELB130" s="4"/>
      <c r="ELC130" s="4"/>
      <c r="ELD130" s="4"/>
      <c r="ELE130" s="4"/>
      <c r="ELF130" s="4"/>
      <c r="ELG130" s="4"/>
      <c r="ELH130" s="4"/>
      <c r="ELI130" s="4"/>
      <c r="ELJ130" s="4"/>
      <c r="ELK130" s="4"/>
      <c r="ELL130" s="4"/>
      <c r="ELM130" s="4"/>
      <c r="ELN130" s="4"/>
      <c r="ELO130" s="4"/>
      <c r="ELP130" s="4"/>
      <c r="ELQ130" s="4"/>
      <c r="ELR130" s="4"/>
      <c r="ELS130" s="4"/>
      <c r="ELT130" s="4"/>
      <c r="ELU130" s="4"/>
      <c r="ELV130" s="4"/>
      <c r="ELW130" s="4"/>
      <c r="ELX130" s="4"/>
      <c r="ELY130" s="4"/>
      <c r="ELZ130" s="4"/>
      <c r="EMA130" s="4"/>
      <c r="EMB130" s="4"/>
      <c r="EMC130" s="4"/>
      <c r="EMD130" s="4"/>
      <c r="EME130" s="4"/>
      <c r="EMF130" s="4"/>
      <c r="EMG130" s="4"/>
      <c r="EMH130" s="4"/>
      <c r="EMI130" s="4"/>
      <c r="EMJ130" s="4"/>
      <c r="EMK130" s="4"/>
      <c r="EML130" s="4"/>
      <c r="EMM130" s="4"/>
      <c r="EMN130" s="4"/>
      <c r="EMO130" s="4"/>
      <c r="EMP130" s="4"/>
      <c r="EMQ130" s="4"/>
      <c r="EMR130" s="4"/>
      <c r="EMS130" s="4"/>
      <c r="EMT130" s="4"/>
      <c r="EMU130" s="4"/>
      <c r="EMV130" s="4"/>
      <c r="EMW130" s="4"/>
      <c r="EMX130" s="4"/>
      <c r="EMY130" s="4"/>
      <c r="EMZ130" s="4"/>
      <c r="ENA130" s="4"/>
      <c r="ENB130" s="4"/>
      <c r="ENC130" s="4"/>
      <c r="END130" s="4"/>
      <c r="ENE130" s="4"/>
      <c r="ENF130" s="4"/>
      <c r="ENG130" s="4"/>
      <c r="ENH130" s="4"/>
      <c r="ENI130" s="4"/>
      <c r="ENJ130" s="4"/>
      <c r="ENK130" s="4"/>
      <c r="ENL130" s="4"/>
      <c r="ENM130" s="4"/>
      <c r="ENN130" s="4"/>
      <c r="ENO130" s="4"/>
      <c r="ENP130" s="4"/>
      <c r="ENQ130" s="4"/>
      <c r="ENR130" s="4"/>
      <c r="ENS130" s="4"/>
      <c r="ENT130" s="4"/>
      <c r="ENU130" s="4"/>
      <c r="ENV130" s="4"/>
      <c r="ENW130" s="4"/>
      <c r="ENX130" s="4"/>
      <c r="ENY130" s="4"/>
      <c r="ENZ130" s="4"/>
      <c r="EOA130" s="4"/>
      <c r="EOB130" s="4"/>
      <c r="EOC130" s="4"/>
      <c r="EOD130" s="4"/>
      <c r="EOE130" s="4"/>
      <c r="EOF130" s="4"/>
      <c r="EOG130" s="4"/>
      <c r="EOH130" s="4"/>
      <c r="EOI130" s="4"/>
      <c r="EOJ130" s="4"/>
      <c r="EOK130" s="4"/>
      <c r="EOL130" s="4"/>
      <c r="EOM130" s="4"/>
      <c r="EON130" s="4"/>
      <c r="EOO130" s="4"/>
      <c r="EOP130" s="4"/>
      <c r="EOQ130" s="4"/>
      <c r="EOR130" s="4"/>
      <c r="EOS130" s="4"/>
      <c r="EOT130" s="4"/>
      <c r="EOU130" s="4"/>
      <c r="EOV130" s="4"/>
      <c r="EOW130" s="4"/>
      <c r="EOX130" s="4"/>
      <c r="EOY130" s="4"/>
      <c r="EOZ130" s="4"/>
      <c r="EPA130" s="4"/>
      <c r="EPB130" s="4"/>
      <c r="EPC130" s="4"/>
      <c r="EPD130" s="4"/>
      <c r="EPE130" s="4"/>
      <c r="EPF130" s="4"/>
      <c r="EPG130" s="4"/>
      <c r="EPH130" s="4"/>
      <c r="EPI130" s="4"/>
      <c r="EPJ130" s="4"/>
      <c r="EPK130" s="4"/>
      <c r="EPL130" s="4"/>
      <c r="EPM130" s="4"/>
      <c r="EPN130" s="4"/>
      <c r="EPO130" s="4"/>
      <c r="EPP130" s="4"/>
      <c r="EPQ130" s="4"/>
      <c r="EPR130" s="4"/>
      <c r="EPS130" s="4"/>
      <c r="EPT130" s="4"/>
      <c r="EPU130" s="4"/>
      <c r="EPV130" s="4"/>
      <c r="EPW130" s="4"/>
      <c r="EPX130" s="4"/>
      <c r="EPY130" s="4"/>
      <c r="EPZ130" s="4"/>
      <c r="EQA130" s="4"/>
      <c r="EQB130" s="4"/>
      <c r="EQC130" s="4"/>
      <c r="EQD130" s="4"/>
      <c r="EQE130" s="4"/>
      <c r="EQF130" s="4"/>
      <c r="EQG130" s="4"/>
      <c r="EQH130" s="4"/>
      <c r="EQI130" s="4"/>
      <c r="EQJ130" s="4"/>
      <c r="EQK130" s="4"/>
      <c r="EQL130" s="4"/>
      <c r="EQM130" s="4"/>
      <c r="EQN130" s="4"/>
      <c r="EQO130" s="4"/>
      <c r="EQP130" s="4"/>
      <c r="EQQ130" s="4"/>
      <c r="EQR130" s="4"/>
      <c r="EQS130" s="4"/>
      <c r="EQT130" s="4"/>
      <c r="EQU130" s="4"/>
      <c r="EQV130" s="4"/>
      <c r="EQW130" s="4"/>
      <c r="EQX130" s="4"/>
      <c r="EQY130" s="4"/>
      <c r="EQZ130" s="4"/>
      <c r="ERA130" s="4"/>
      <c r="ERB130" s="4"/>
      <c r="ERC130" s="4"/>
      <c r="ERD130" s="4"/>
      <c r="ERE130" s="4"/>
      <c r="ERF130" s="4"/>
      <c r="ERG130" s="4"/>
      <c r="ERH130" s="4"/>
      <c r="ERI130" s="4"/>
      <c r="ERJ130" s="4"/>
      <c r="ERK130" s="4"/>
      <c r="ERL130" s="4"/>
      <c r="ERM130" s="4"/>
      <c r="ERN130" s="4"/>
      <c r="ERO130" s="4"/>
      <c r="ERP130" s="4"/>
      <c r="ERQ130" s="4"/>
      <c r="ERR130" s="4"/>
      <c r="ERS130" s="4"/>
      <c r="ERT130" s="4"/>
      <c r="ERU130" s="4"/>
      <c r="ERV130" s="4"/>
      <c r="ERW130" s="4"/>
      <c r="ERX130" s="4"/>
      <c r="ERY130" s="4"/>
      <c r="ERZ130" s="4"/>
      <c r="ESA130" s="4"/>
      <c r="ESB130" s="4"/>
      <c r="ESC130" s="4"/>
      <c r="ESD130" s="4"/>
      <c r="ESE130" s="4"/>
      <c r="ESF130" s="4"/>
      <c r="ESG130" s="4"/>
      <c r="ESH130" s="4"/>
      <c r="ESI130" s="4"/>
      <c r="ESJ130" s="4"/>
      <c r="ESK130" s="4"/>
      <c r="ESL130" s="4"/>
      <c r="ESM130" s="4"/>
      <c r="ESN130" s="4"/>
      <c r="ESO130" s="4"/>
      <c r="ESP130" s="4"/>
      <c r="ESQ130" s="4"/>
      <c r="ESR130" s="4"/>
      <c r="ESS130" s="4"/>
      <c r="EST130" s="4"/>
      <c r="ESU130" s="4"/>
      <c r="ESV130" s="4"/>
      <c r="ESW130" s="4"/>
      <c r="ESX130" s="4"/>
      <c r="ESY130" s="4"/>
      <c r="ESZ130" s="4"/>
      <c r="ETA130" s="4"/>
      <c r="ETB130" s="4"/>
      <c r="ETC130" s="4"/>
      <c r="ETD130" s="4"/>
      <c r="ETE130" s="4"/>
      <c r="ETF130" s="4"/>
      <c r="ETG130" s="4"/>
      <c r="ETH130" s="4"/>
      <c r="ETI130" s="4"/>
      <c r="ETJ130" s="4"/>
      <c r="ETK130" s="4"/>
      <c r="ETL130" s="4"/>
      <c r="ETM130" s="4"/>
      <c r="ETN130" s="4"/>
      <c r="ETO130" s="4"/>
      <c r="ETP130" s="4"/>
      <c r="ETQ130" s="4"/>
      <c r="ETR130" s="4"/>
      <c r="ETS130" s="4"/>
      <c r="ETT130" s="4"/>
      <c r="ETU130" s="4"/>
      <c r="ETV130" s="4"/>
      <c r="ETW130" s="4"/>
      <c r="ETX130" s="4"/>
      <c r="ETY130" s="4"/>
      <c r="ETZ130" s="4"/>
      <c r="EUA130" s="4"/>
      <c r="EUB130" s="4"/>
      <c r="EUC130" s="4"/>
      <c r="EUD130" s="4"/>
      <c r="EUE130" s="4"/>
      <c r="EUF130" s="4"/>
      <c r="EUG130" s="4"/>
      <c r="EUH130" s="4"/>
      <c r="EUI130" s="4"/>
      <c r="EUJ130" s="4"/>
      <c r="EUK130" s="4"/>
      <c r="EUL130" s="4"/>
      <c r="EUM130" s="4"/>
      <c r="EUN130" s="4"/>
      <c r="EUO130" s="4"/>
      <c r="EUP130" s="4"/>
      <c r="EUQ130" s="4"/>
      <c r="EUR130" s="4"/>
      <c r="EUS130" s="4"/>
      <c r="EUT130" s="4"/>
      <c r="EUU130" s="4"/>
      <c r="EUV130" s="4"/>
      <c r="EUW130" s="4"/>
      <c r="EUX130" s="4"/>
      <c r="EUY130" s="4"/>
      <c r="EUZ130" s="4"/>
      <c r="EVA130" s="4"/>
      <c r="EVB130" s="4"/>
      <c r="EVC130" s="4"/>
      <c r="EVD130" s="4"/>
      <c r="EVE130" s="4"/>
      <c r="EVF130" s="4"/>
      <c r="EVG130" s="4"/>
      <c r="EVH130" s="4"/>
      <c r="EVI130" s="4"/>
      <c r="EVJ130" s="4"/>
      <c r="EVK130" s="4"/>
      <c r="EVL130" s="4"/>
      <c r="EVM130" s="4"/>
      <c r="EVN130" s="4"/>
      <c r="EVO130" s="4"/>
      <c r="EVP130" s="4"/>
      <c r="EVQ130" s="4"/>
      <c r="EVR130" s="4"/>
      <c r="EVS130" s="4"/>
      <c r="EVT130" s="4"/>
      <c r="EVU130" s="4"/>
      <c r="EVV130" s="4"/>
      <c r="EVW130" s="4"/>
      <c r="EVX130" s="4"/>
      <c r="EVY130" s="4"/>
      <c r="EVZ130" s="4"/>
      <c r="EWA130" s="4"/>
      <c r="EWB130" s="4"/>
      <c r="EWC130" s="4"/>
      <c r="EWD130" s="4"/>
      <c r="EWE130" s="4"/>
      <c r="EWF130" s="4"/>
      <c r="EWG130" s="4"/>
      <c r="EWH130" s="4"/>
      <c r="EWI130" s="4"/>
      <c r="EWJ130" s="4"/>
      <c r="EWK130" s="4"/>
      <c r="EWL130" s="4"/>
      <c r="EWM130" s="4"/>
      <c r="EWN130" s="4"/>
      <c r="EWO130" s="4"/>
      <c r="EWP130" s="4"/>
      <c r="EWQ130" s="4"/>
      <c r="EWR130" s="4"/>
      <c r="EWS130" s="4"/>
      <c r="EWT130" s="4"/>
      <c r="EWU130" s="4"/>
      <c r="EWV130" s="4"/>
      <c r="EWW130" s="4"/>
      <c r="EWX130" s="4"/>
      <c r="EWY130" s="4"/>
      <c r="EWZ130" s="4"/>
      <c r="EXA130" s="4"/>
      <c r="EXB130" s="4"/>
      <c r="EXC130" s="4"/>
      <c r="EXD130" s="4"/>
      <c r="EXE130" s="4"/>
      <c r="EXF130" s="4"/>
      <c r="EXG130" s="4"/>
      <c r="EXH130" s="4"/>
      <c r="EXI130" s="4"/>
      <c r="EXJ130" s="4"/>
      <c r="EXK130" s="4"/>
      <c r="EXL130" s="4"/>
      <c r="EXM130" s="4"/>
      <c r="EXN130" s="4"/>
      <c r="EXO130" s="4"/>
      <c r="EXP130" s="4"/>
      <c r="EXQ130" s="4"/>
      <c r="EXR130" s="4"/>
      <c r="EXS130" s="4"/>
      <c r="EXT130" s="4"/>
      <c r="EXU130" s="4"/>
      <c r="EXV130" s="4"/>
      <c r="EXW130" s="4"/>
      <c r="EXX130" s="4"/>
      <c r="EXY130" s="4"/>
      <c r="EXZ130" s="4"/>
      <c r="EYA130" s="4"/>
      <c r="EYB130" s="4"/>
      <c r="EYC130" s="4"/>
      <c r="EYD130" s="4"/>
      <c r="EYE130" s="4"/>
      <c r="EYF130" s="4"/>
      <c r="EYG130" s="4"/>
      <c r="EYH130" s="4"/>
      <c r="EYI130" s="4"/>
      <c r="EYJ130" s="4"/>
      <c r="EYK130" s="4"/>
      <c r="EYL130" s="4"/>
      <c r="EYM130" s="4"/>
      <c r="EYN130" s="4"/>
      <c r="EYO130" s="4"/>
      <c r="EYP130" s="4"/>
      <c r="EYQ130" s="4"/>
      <c r="EYR130" s="4"/>
      <c r="EYS130" s="4"/>
      <c r="EYT130" s="4"/>
      <c r="EYU130" s="4"/>
      <c r="EYV130" s="4"/>
      <c r="EYW130" s="4"/>
      <c r="EYX130" s="4"/>
      <c r="EYY130" s="4"/>
      <c r="EYZ130" s="4"/>
      <c r="EZA130" s="4"/>
      <c r="EZB130" s="4"/>
      <c r="EZC130" s="4"/>
      <c r="EZD130" s="4"/>
      <c r="EZE130" s="4"/>
      <c r="EZF130" s="4"/>
      <c r="EZG130" s="4"/>
      <c r="EZH130" s="4"/>
      <c r="EZI130" s="4"/>
      <c r="EZJ130" s="4"/>
      <c r="EZK130" s="4"/>
      <c r="EZL130" s="4"/>
      <c r="EZM130" s="4"/>
      <c r="EZN130" s="4"/>
      <c r="EZO130" s="4"/>
      <c r="EZP130" s="4"/>
      <c r="EZQ130" s="4"/>
      <c r="EZR130" s="4"/>
      <c r="EZS130" s="4"/>
      <c r="EZT130" s="4"/>
      <c r="EZU130" s="4"/>
      <c r="EZV130" s="4"/>
      <c r="EZW130" s="4"/>
      <c r="EZX130" s="4"/>
      <c r="EZY130" s="4"/>
      <c r="EZZ130" s="4"/>
      <c r="FAA130" s="4"/>
      <c r="FAB130" s="4"/>
      <c r="FAC130" s="4"/>
      <c r="FAD130" s="4"/>
      <c r="FAE130" s="4"/>
      <c r="FAF130" s="4"/>
      <c r="FAG130" s="4"/>
      <c r="FAH130" s="4"/>
      <c r="FAI130" s="4"/>
      <c r="FAJ130" s="4"/>
      <c r="FAK130" s="4"/>
      <c r="FAL130" s="4"/>
      <c r="FAM130" s="4"/>
      <c r="FAN130" s="4"/>
      <c r="FAO130" s="4"/>
      <c r="FAP130" s="4"/>
      <c r="FAQ130" s="4"/>
      <c r="FAR130" s="4"/>
      <c r="FAS130" s="4"/>
      <c r="FAT130" s="4"/>
      <c r="FAU130" s="4"/>
      <c r="FAV130" s="4"/>
      <c r="FAW130" s="4"/>
      <c r="FAX130" s="4"/>
      <c r="FAY130" s="4"/>
      <c r="FAZ130" s="4"/>
      <c r="FBA130" s="4"/>
      <c r="FBB130" s="4"/>
      <c r="FBC130" s="4"/>
      <c r="FBD130" s="4"/>
      <c r="FBE130" s="4"/>
      <c r="FBF130" s="4"/>
      <c r="FBG130" s="4"/>
      <c r="FBH130" s="4"/>
      <c r="FBI130" s="4"/>
      <c r="FBJ130" s="4"/>
      <c r="FBK130" s="4"/>
      <c r="FBL130" s="4"/>
      <c r="FBM130" s="4"/>
      <c r="FBN130" s="4"/>
      <c r="FBO130" s="4"/>
      <c r="FBP130" s="4"/>
      <c r="FBQ130" s="4"/>
      <c r="FBR130" s="4"/>
      <c r="FBS130" s="4"/>
      <c r="FBT130" s="4"/>
      <c r="FBU130" s="4"/>
      <c r="FBV130" s="4"/>
      <c r="FBW130" s="4"/>
      <c r="FBX130" s="4"/>
      <c r="FBY130" s="4"/>
      <c r="FBZ130" s="4"/>
      <c r="FCA130" s="4"/>
      <c r="FCB130" s="4"/>
      <c r="FCC130" s="4"/>
      <c r="FCD130" s="4"/>
      <c r="FCE130" s="4"/>
      <c r="FCF130" s="4"/>
      <c r="FCG130" s="4"/>
      <c r="FCH130" s="4"/>
      <c r="FCI130" s="4"/>
      <c r="FCJ130" s="4"/>
      <c r="FCK130" s="4"/>
      <c r="FCL130" s="4"/>
      <c r="FCM130" s="4"/>
      <c r="FCN130" s="4"/>
      <c r="FCO130" s="4"/>
      <c r="FCP130" s="4"/>
      <c r="FCQ130" s="4"/>
      <c r="FCR130" s="4"/>
      <c r="FCS130" s="4"/>
      <c r="FCT130" s="4"/>
      <c r="FCU130" s="4"/>
      <c r="FCV130" s="4"/>
      <c r="FCW130" s="4"/>
      <c r="FCX130" s="4"/>
      <c r="FCY130" s="4"/>
      <c r="FCZ130" s="4"/>
      <c r="FDA130" s="4"/>
      <c r="FDB130" s="4"/>
      <c r="FDC130" s="4"/>
      <c r="FDD130" s="4"/>
      <c r="FDE130" s="4"/>
      <c r="FDF130" s="4"/>
      <c r="FDG130" s="4"/>
      <c r="FDH130" s="4"/>
      <c r="FDI130" s="4"/>
      <c r="FDJ130" s="4"/>
      <c r="FDK130" s="4"/>
      <c r="FDL130" s="4"/>
      <c r="FDM130" s="4"/>
      <c r="FDN130" s="4"/>
      <c r="FDO130" s="4"/>
      <c r="FDP130" s="4"/>
      <c r="FDQ130" s="4"/>
      <c r="FDR130" s="4"/>
      <c r="FDS130" s="4"/>
      <c r="FDT130" s="4"/>
      <c r="FDU130" s="4"/>
      <c r="FDV130" s="4"/>
      <c r="FDW130" s="4"/>
      <c r="FDX130" s="4"/>
      <c r="FDY130" s="4"/>
      <c r="FDZ130" s="4"/>
      <c r="FEA130" s="4"/>
      <c r="FEB130" s="4"/>
      <c r="FEC130" s="4"/>
      <c r="FED130" s="4"/>
      <c r="FEE130" s="4"/>
      <c r="FEF130" s="4"/>
      <c r="FEG130" s="4"/>
      <c r="FEH130" s="4"/>
      <c r="FEI130" s="4"/>
      <c r="FEJ130" s="4"/>
      <c r="FEK130" s="4"/>
      <c r="FEL130" s="4"/>
      <c r="FEM130" s="4"/>
      <c r="FEN130" s="4"/>
      <c r="FEO130" s="4"/>
      <c r="FEP130" s="4"/>
      <c r="FEQ130" s="4"/>
      <c r="FER130" s="4"/>
      <c r="FES130" s="4"/>
      <c r="FET130" s="4"/>
      <c r="FEU130" s="4"/>
      <c r="FEV130" s="4"/>
      <c r="FEW130" s="4"/>
      <c r="FEX130" s="4"/>
      <c r="FEY130" s="4"/>
      <c r="FEZ130" s="4"/>
      <c r="FFA130" s="4"/>
      <c r="FFB130" s="4"/>
      <c r="FFC130" s="4"/>
      <c r="FFD130" s="4"/>
      <c r="FFE130" s="4"/>
      <c r="FFF130" s="4"/>
      <c r="FFG130" s="4"/>
      <c r="FFH130" s="4"/>
      <c r="FFI130" s="4"/>
      <c r="FFJ130" s="4"/>
      <c r="FFK130" s="4"/>
      <c r="FFL130" s="4"/>
      <c r="FFM130" s="4"/>
      <c r="FFN130" s="4"/>
      <c r="FFO130" s="4"/>
      <c r="FFP130" s="4"/>
      <c r="FFQ130" s="4"/>
      <c r="FFR130" s="4"/>
      <c r="FFS130" s="4"/>
      <c r="FFT130" s="4"/>
      <c r="FFU130" s="4"/>
      <c r="FFV130" s="4"/>
      <c r="FFW130" s="4"/>
      <c r="FFX130" s="4"/>
      <c r="FFY130" s="4"/>
      <c r="FFZ130" s="4"/>
      <c r="FGA130" s="4"/>
      <c r="FGB130" s="4"/>
      <c r="FGC130" s="4"/>
      <c r="FGD130" s="4"/>
      <c r="FGE130" s="4"/>
      <c r="FGF130" s="4"/>
      <c r="FGG130" s="4"/>
      <c r="FGH130" s="4"/>
      <c r="FGI130" s="4"/>
      <c r="FGJ130" s="4"/>
      <c r="FGK130" s="4"/>
      <c r="FGL130" s="4"/>
      <c r="FGM130" s="4"/>
      <c r="FGN130" s="4"/>
      <c r="FGO130" s="4"/>
      <c r="FGP130" s="4"/>
      <c r="FGQ130" s="4"/>
      <c r="FGR130" s="4"/>
      <c r="FGS130" s="4"/>
      <c r="FGT130" s="4"/>
      <c r="FGU130" s="4"/>
      <c r="FGV130" s="4"/>
      <c r="FGW130" s="4"/>
      <c r="FGX130" s="4"/>
      <c r="FGY130" s="4"/>
      <c r="FGZ130" s="4"/>
      <c r="FHA130" s="4"/>
      <c r="FHB130" s="4"/>
      <c r="FHC130" s="4"/>
      <c r="FHD130" s="4"/>
      <c r="FHE130" s="4"/>
      <c r="FHF130" s="4"/>
      <c r="FHG130" s="4"/>
      <c r="FHH130" s="4"/>
      <c r="FHI130" s="4"/>
      <c r="FHJ130" s="4"/>
      <c r="FHK130" s="4"/>
      <c r="FHL130" s="4"/>
      <c r="FHM130" s="4"/>
      <c r="FHN130" s="4"/>
      <c r="FHO130" s="4"/>
      <c r="FHP130" s="4"/>
      <c r="FHQ130" s="4"/>
      <c r="FHR130" s="4"/>
      <c r="FHS130" s="4"/>
      <c r="FHT130" s="4"/>
      <c r="FHU130" s="4"/>
      <c r="FHV130" s="4"/>
      <c r="FHW130" s="4"/>
      <c r="FHX130" s="4"/>
      <c r="FHY130" s="4"/>
      <c r="FHZ130" s="4"/>
      <c r="FIA130" s="4"/>
      <c r="FIB130" s="4"/>
      <c r="FIC130" s="4"/>
      <c r="FID130" s="4"/>
      <c r="FIE130" s="4"/>
      <c r="FIF130" s="4"/>
      <c r="FIG130" s="4"/>
      <c r="FIH130" s="4"/>
      <c r="FII130" s="4"/>
      <c r="FIJ130" s="4"/>
      <c r="FIK130" s="4"/>
      <c r="FIL130" s="4"/>
      <c r="FIM130" s="4"/>
      <c r="FIN130" s="4"/>
      <c r="FIO130" s="4"/>
      <c r="FIP130" s="4"/>
      <c r="FIQ130" s="4"/>
      <c r="FIR130" s="4"/>
      <c r="FIS130" s="4"/>
      <c r="FIT130" s="4"/>
      <c r="FIU130" s="4"/>
      <c r="FIV130" s="4"/>
      <c r="FIW130" s="4"/>
      <c r="FIX130" s="4"/>
      <c r="FIY130" s="4"/>
      <c r="FIZ130" s="4"/>
      <c r="FJA130" s="4"/>
      <c r="FJB130" s="4"/>
      <c r="FJC130" s="4"/>
      <c r="FJD130" s="4"/>
      <c r="FJE130" s="4"/>
      <c r="FJF130" s="4"/>
      <c r="FJG130" s="4"/>
      <c r="FJH130" s="4"/>
      <c r="FJI130" s="4"/>
      <c r="FJJ130" s="4"/>
      <c r="FJK130" s="4"/>
      <c r="FJL130" s="4"/>
      <c r="FJM130" s="4"/>
      <c r="FJN130" s="4"/>
      <c r="FJO130" s="4"/>
      <c r="FJP130" s="4"/>
      <c r="FJQ130" s="4"/>
      <c r="FJR130" s="4"/>
      <c r="FJS130" s="4"/>
      <c r="FJT130" s="4"/>
      <c r="FJU130" s="4"/>
      <c r="FJV130" s="4"/>
      <c r="FJW130" s="4"/>
      <c r="FJX130" s="4"/>
      <c r="FJY130" s="4"/>
      <c r="FJZ130" s="4"/>
      <c r="FKA130" s="4"/>
      <c r="FKB130" s="4"/>
      <c r="FKC130" s="4"/>
      <c r="FKD130" s="4"/>
      <c r="FKE130" s="4"/>
      <c r="FKF130" s="4"/>
      <c r="FKG130" s="4"/>
      <c r="FKH130" s="4"/>
      <c r="FKI130" s="4"/>
      <c r="FKJ130" s="4"/>
      <c r="FKK130" s="4"/>
      <c r="FKL130" s="4"/>
      <c r="FKM130" s="4"/>
      <c r="FKN130" s="4"/>
      <c r="FKO130" s="4"/>
      <c r="FKP130" s="4"/>
      <c r="FKQ130" s="4"/>
      <c r="FKR130" s="4"/>
      <c r="FKS130" s="4"/>
      <c r="FKT130" s="4"/>
      <c r="FKU130" s="4"/>
      <c r="FKV130" s="4"/>
      <c r="FKW130" s="4"/>
      <c r="FKX130" s="4"/>
      <c r="FKY130" s="4"/>
      <c r="FKZ130" s="4"/>
      <c r="FLA130" s="4"/>
      <c r="FLB130" s="4"/>
      <c r="FLC130" s="4"/>
      <c r="FLD130" s="4"/>
      <c r="FLE130" s="4"/>
      <c r="FLF130" s="4"/>
      <c r="FLG130" s="4"/>
      <c r="FLH130" s="4"/>
      <c r="FLI130" s="4"/>
      <c r="FLJ130" s="4"/>
      <c r="FLK130" s="4"/>
      <c r="FLL130" s="4"/>
      <c r="FLM130" s="4"/>
      <c r="FLN130" s="4"/>
      <c r="FLO130" s="4"/>
      <c r="FLP130" s="4"/>
      <c r="FLQ130" s="4"/>
      <c r="FLR130" s="4"/>
      <c r="FLS130" s="4"/>
      <c r="FLT130" s="4"/>
      <c r="FLU130" s="4"/>
      <c r="FLV130" s="4"/>
      <c r="FLW130" s="4"/>
      <c r="FLX130" s="4"/>
      <c r="FLY130" s="4"/>
      <c r="FLZ130" s="4"/>
      <c r="FMA130" s="4"/>
      <c r="FMB130" s="4"/>
      <c r="FMC130" s="4"/>
      <c r="FMD130" s="4"/>
      <c r="FME130" s="4"/>
      <c r="FMF130" s="4"/>
      <c r="FMG130" s="4"/>
      <c r="FMH130" s="4"/>
      <c r="FMI130" s="4"/>
      <c r="FMJ130" s="4"/>
      <c r="FMK130" s="4"/>
      <c r="FML130" s="4"/>
      <c r="FMM130" s="4"/>
      <c r="FMN130" s="4"/>
      <c r="FMO130" s="4"/>
      <c r="FMP130" s="4"/>
      <c r="FMQ130" s="4"/>
      <c r="FMR130" s="4"/>
      <c r="FMS130" s="4"/>
      <c r="FMT130" s="4"/>
      <c r="FMU130" s="4"/>
      <c r="FMV130" s="4"/>
      <c r="FMW130" s="4"/>
      <c r="FMX130" s="4"/>
      <c r="FMY130" s="4"/>
      <c r="FMZ130" s="4"/>
      <c r="FNA130" s="4"/>
      <c r="FNB130" s="4"/>
      <c r="FNC130" s="4"/>
      <c r="FND130" s="4"/>
      <c r="FNE130" s="4"/>
      <c r="FNF130" s="4"/>
      <c r="FNG130" s="4"/>
      <c r="FNH130" s="4"/>
      <c r="FNI130" s="4"/>
      <c r="FNJ130" s="4"/>
      <c r="FNK130" s="4"/>
      <c r="FNL130" s="4"/>
      <c r="FNM130" s="4"/>
      <c r="FNN130" s="4"/>
      <c r="FNO130" s="4"/>
      <c r="FNP130" s="4"/>
      <c r="FNQ130" s="4"/>
      <c r="FNR130" s="4"/>
      <c r="FNS130" s="4"/>
      <c r="FNT130" s="4"/>
      <c r="FNU130" s="4"/>
      <c r="FNV130" s="4"/>
      <c r="FNW130" s="4"/>
      <c r="FNX130" s="4"/>
      <c r="FNY130" s="4"/>
      <c r="FNZ130" s="4"/>
      <c r="FOA130" s="4"/>
      <c r="FOB130" s="4"/>
      <c r="FOC130" s="4"/>
      <c r="FOD130" s="4"/>
      <c r="FOE130" s="4"/>
      <c r="FOF130" s="4"/>
      <c r="FOG130" s="4"/>
      <c r="FOH130" s="4"/>
      <c r="FOI130" s="4"/>
      <c r="FOJ130" s="4"/>
      <c r="FOK130" s="4"/>
      <c r="FOL130" s="4"/>
      <c r="FOM130" s="4"/>
      <c r="FON130" s="4"/>
      <c r="FOO130" s="4"/>
      <c r="FOP130" s="4"/>
      <c r="FOQ130" s="4"/>
      <c r="FOR130" s="4"/>
      <c r="FOS130" s="4"/>
      <c r="FOT130" s="4"/>
      <c r="FOU130" s="4"/>
      <c r="FOV130" s="4"/>
      <c r="FOW130" s="4"/>
      <c r="FOX130" s="4"/>
      <c r="FOY130" s="4"/>
      <c r="FOZ130" s="4"/>
      <c r="FPA130" s="4"/>
      <c r="FPB130" s="4"/>
      <c r="FPC130" s="4"/>
      <c r="FPD130" s="4"/>
      <c r="FPE130" s="4"/>
      <c r="FPF130" s="4"/>
      <c r="FPG130" s="4"/>
      <c r="FPH130" s="4"/>
      <c r="FPI130" s="4"/>
      <c r="FPJ130" s="4"/>
      <c r="FPK130" s="4"/>
      <c r="FPL130" s="4"/>
      <c r="FPM130" s="4"/>
      <c r="FPN130" s="4"/>
      <c r="FPO130" s="4"/>
      <c r="FPP130" s="4"/>
      <c r="FPQ130" s="4"/>
      <c r="FPR130" s="4"/>
      <c r="FPS130" s="4"/>
      <c r="FPT130" s="4"/>
      <c r="FPU130" s="4"/>
      <c r="FPV130" s="4"/>
      <c r="FPW130" s="4"/>
      <c r="FPX130" s="4"/>
      <c r="FPY130" s="4"/>
      <c r="FPZ130" s="4"/>
      <c r="FQA130" s="4"/>
      <c r="FQB130" s="4"/>
      <c r="FQC130" s="4"/>
      <c r="FQD130" s="4"/>
      <c r="FQE130" s="4"/>
      <c r="FQF130" s="4"/>
      <c r="FQG130" s="4"/>
      <c r="FQH130" s="4"/>
      <c r="FQI130" s="4"/>
      <c r="FQJ130" s="4"/>
      <c r="FQK130" s="4"/>
      <c r="FQL130" s="4"/>
      <c r="FQM130" s="4"/>
      <c r="FQN130" s="4"/>
      <c r="FQO130" s="4"/>
      <c r="FQP130" s="4"/>
      <c r="FQQ130" s="4"/>
      <c r="FQR130" s="4"/>
      <c r="FQS130" s="4"/>
      <c r="FQT130" s="4"/>
      <c r="FQU130" s="4"/>
      <c r="FQV130" s="4"/>
      <c r="FQW130" s="4"/>
      <c r="FQX130" s="4"/>
      <c r="FQY130" s="4"/>
      <c r="FQZ130" s="4"/>
      <c r="FRA130" s="4"/>
      <c r="FRB130" s="4"/>
      <c r="FRC130" s="4"/>
      <c r="FRD130" s="4"/>
      <c r="FRE130" s="4"/>
      <c r="FRF130" s="4"/>
      <c r="FRG130" s="4"/>
      <c r="FRH130" s="4"/>
      <c r="FRI130" s="4"/>
      <c r="FRJ130" s="4"/>
      <c r="FRK130" s="4"/>
      <c r="FRL130" s="4"/>
      <c r="FRM130" s="4"/>
      <c r="FRN130" s="4"/>
      <c r="FRO130" s="4"/>
      <c r="FRP130" s="4"/>
      <c r="FRQ130" s="4"/>
      <c r="FRR130" s="4"/>
      <c r="FRS130" s="4"/>
      <c r="FRT130" s="4"/>
      <c r="FRU130" s="4"/>
      <c r="FRV130" s="4"/>
      <c r="FRW130" s="4"/>
      <c r="FRX130" s="4"/>
      <c r="FRY130" s="4"/>
      <c r="FRZ130" s="4"/>
      <c r="FSA130" s="4"/>
      <c r="FSB130" s="4"/>
      <c r="FSC130" s="4"/>
      <c r="FSD130" s="4"/>
      <c r="FSE130" s="4"/>
      <c r="FSF130" s="4"/>
      <c r="FSG130" s="4"/>
      <c r="FSH130" s="4"/>
      <c r="FSI130" s="4"/>
      <c r="FSJ130" s="4"/>
      <c r="FSK130" s="4"/>
      <c r="FSL130" s="4"/>
      <c r="FSM130" s="4"/>
      <c r="FSN130" s="4"/>
      <c r="FSO130" s="4"/>
      <c r="FSP130" s="4"/>
      <c r="FSQ130" s="4"/>
      <c r="FSR130" s="4"/>
      <c r="FSS130" s="4"/>
      <c r="FST130" s="4"/>
      <c r="FSU130" s="4"/>
      <c r="FSV130" s="4"/>
      <c r="FSW130" s="4"/>
      <c r="FSX130" s="4"/>
      <c r="FSY130" s="4"/>
      <c r="FSZ130" s="4"/>
      <c r="FTA130" s="4"/>
      <c r="FTB130" s="4"/>
      <c r="FTC130" s="4"/>
      <c r="FTD130" s="4"/>
      <c r="FTE130" s="4"/>
      <c r="FTF130" s="4"/>
      <c r="FTG130" s="4"/>
      <c r="FTH130" s="4"/>
      <c r="FTI130" s="4"/>
      <c r="FTJ130" s="4"/>
      <c r="FTK130" s="4"/>
      <c r="FTL130" s="4"/>
      <c r="FTM130" s="4"/>
      <c r="FTN130" s="4"/>
      <c r="FTO130" s="4"/>
      <c r="FTP130" s="4"/>
      <c r="FTQ130" s="4"/>
      <c r="FTR130" s="4"/>
      <c r="FTS130" s="4"/>
      <c r="FTT130" s="4"/>
      <c r="FTU130" s="4"/>
      <c r="FTV130" s="4"/>
      <c r="FTW130" s="4"/>
      <c r="FTX130" s="4"/>
      <c r="FTY130" s="4"/>
      <c r="FTZ130" s="4"/>
      <c r="FUA130" s="4"/>
      <c r="FUB130" s="4"/>
      <c r="FUC130" s="4"/>
      <c r="FUD130" s="4"/>
      <c r="FUE130" s="4"/>
      <c r="FUF130" s="4"/>
      <c r="FUG130" s="4"/>
      <c r="FUH130" s="4"/>
      <c r="FUI130" s="4"/>
      <c r="FUJ130" s="4"/>
      <c r="FUK130" s="4"/>
      <c r="FUL130" s="4"/>
      <c r="FUM130" s="4"/>
      <c r="FUN130" s="4"/>
      <c r="FUO130" s="4"/>
      <c r="FUP130" s="4"/>
      <c r="FUQ130" s="4"/>
      <c r="FUR130" s="4"/>
      <c r="FUS130" s="4"/>
      <c r="FUT130" s="4"/>
      <c r="FUU130" s="4"/>
      <c r="FUV130" s="4"/>
      <c r="FUW130" s="4"/>
      <c r="FUX130" s="4"/>
      <c r="FUY130" s="4"/>
      <c r="FUZ130" s="4"/>
      <c r="FVA130" s="4"/>
      <c r="FVB130" s="4"/>
      <c r="FVC130" s="4"/>
      <c r="FVD130" s="4"/>
      <c r="FVE130" s="4"/>
      <c r="FVF130" s="4"/>
      <c r="FVG130" s="4"/>
      <c r="FVH130" s="4"/>
      <c r="FVI130" s="4"/>
      <c r="FVJ130" s="4"/>
      <c r="FVK130" s="4"/>
      <c r="FVL130" s="4"/>
      <c r="FVM130" s="4"/>
      <c r="FVN130" s="4"/>
      <c r="FVO130" s="4"/>
      <c r="FVP130" s="4"/>
      <c r="FVQ130" s="4"/>
      <c r="FVR130" s="4"/>
      <c r="FVS130" s="4"/>
      <c r="FVT130" s="4"/>
      <c r="FVU130" s="4"/>
      <c r="FVV130" s="4"/>
      <c r="FVW130" s="4"/>
      <c r="FVX130" s="4"/>
      <c r="FVY130" s="4"/>
      <c r="FVZ130" s="4"/>
      <c r="FWA130" s="4"/>
      <c r="FWB130" s="4"/>
      <c r="FWC130" s="4"/>
      <c r="FWD130" s="4"/>
      <c r="FWE130" s="4"/>
      <c r="FWF130" s="4"/>
      <c r="FWG130" s="4"/>
      <c r="FWH130" s="4"/>
      <c r="FWI130" s="4"/>
      <c r="FWJ130" s="4"/>
      <c r="FWK130" s="4"/>
      <c r="FWL130" s="4"/>
      <c r="FWM130" s="4"/>
      <c r="FWN130" s="4"/>
      <c r="FWO130" s="4"/>
      <c r="FWP130" s="4"/>
      <c r="FWQ130" s="4"/>
      <c r="FWR130" s="4"/>
      <c r="FWS130" s="4"/>
      <c r="FWT130" s="4"/>
      <c r="FWU130" s="4"/>
      <c r="FWV130" s="4"/>
      <c r="FWW130" s="4"/>
      <c r="FWX130" s="4"/>
      <c r="FWY130" s="4"/>
      <c r="FWZ130" s="4"/>
      <c r="FXA130" s="4"/>
      <c r="FXB130" s="4"/>
      <c r="FXC130" s="4"/>
      <c r="FXD130" s="4"/>
      <c r="FXE130" s="4"/>
      <c r="FXF130" s="4"/>
      <c r="FXG130" s="4"/>
      <c r="FXH130" s="4"/>
      <c r="FXI130" s="4"/>
      <c r="FXJ130" s="4"/>
      <c r="FXK130" s="4"/>
      <c r="FXL130" s="4"/>
      <c r="FXM130" s="4"/>
      <c r="FXN130" s="4"/>
      <c r="FXO130" s="4"/>
      <c r="FXP130" s="4"/>
      <c r="FXQ130" s="4"/>
      <c r="FXR130" s="4"/>
      <c r="FXS130" s="4"/>
      <c r="FXT130" s="4"/>
      <c r="FXU130" s="4"/>
      <c r="FXV130" s="4"/>
      <c r="FXW130" s="4"/>
      <c r="FXX130" s="4"/>
      <c r="FXY130" s="4"/>
      <c r="FXZ130" s="4"/>
      <c r="FYA130" s="4"/>
      <c r="FYB130" s="4"/>
      <c r="FYC130" s="4"/>
      <c r="FYD130" s="4"/>
      <c r="FYE130" s="4"/>
      <c r="FYF130" s="4"/>
      <c r="FYG130" s="4"/>
      <c r="FYH130" s="4"/>
      <c r="FYI130" s="4"/>
      <c r="FYJ130" s="4"/>
      <c r="FYK130" s="4"/>
      <c r="FYL130" s="4"/>
      <c r="FYM130" s="4"/>
      <c r="FYN130" s="4"/>
      <c r="FYO130" s="4"/>
      <c r="FYP130" s="4"/>
      <c r="FYQ130" s="4"/>
      <c r="FYR130" s="4"/>
      <c r="FYS130" s="4"/>
      <c r="FYT130" s="4"/>
      <c r="FYU130" s="4"/>
      <c r="FYV130" s="4"/>
      <c r="FYW130" s="4"/>
      <c r="FYX130" s="4"/>
      <c r="FYY130" s="4"/>
      <c r="FYZ130" s="4"/>
      <c r="FZA130" s="4"/>
      <c r="FZB130" s="4"/>
      <c r="FZC130" s="4"/>
      <c r="FZD130" s="4"/>
      <c r="FZE130" s="4"/>
      <c r="FZF130" s="4"/>
      <c r="FZG130" s="4"/>
      <c r="FZH130" s="4"/>
      <c r="FZI130" s="4"/>
      <c r="FZJ130" s="4"/>
      <c r="FZK130" s="4"/>
      <c r="FZL130" s="4"/>
      <c r="FZM130" s="4"/>
      <c r="FZN130" s="4"/>
      <c r="FZO130" s="4"/>
      <c r="FZP130" s="4"/>
      <c r="FZQ130" s="4"/>
      <c r="FZR130" s="4"/>
      <c r="FZS130" s="4"/>
      <c r="FZT130" s="4"/>
      <c r="FZU130" s="4"/>
      <c r="FZV130" s="4"/>
      <c r="FZW130" s="4"/>
      <c r="FZX130" s="4"/>
      <c r="FZY130" s="4"/>
      <c r="FZZ130" s="4"/>
      <c r="GAA130" s="4"/>
      <c r="GAB130" s="4"/>
      <c r="GAC130" s="4"/>
      <c r="GAD130" s="4"/>
      <c r="GAE130" s="4"/>
      <c r="GAF130" s="4"/>
      <c r="GAG130" s="4"/>
      <c r="GAH130" s="4"/>
      <c r="GAI130" s="4"/>
      <c r="GAJ130" s="4"/>
      <c r="GAK130" s="4"/>
      <c r="GAL130" s="4"/>
      <c r="GAM130" s="4"/>
      <c r="GAN130" s="4"/>
      <c r="GAO130" s="4"/>
      <c r="GAP130" s="4"/>
      <c r="GAQ130" s="4"/>
      <c r="GAR130" s="4"/>
      <c r="GAS130" s="4"/>
      <c r="GAT130" s="4"/>
      <c r="GAU130" s="4"/>
      <c r="GAV130" s="4"/>
      <c r="GAW130" s="4"/>
      <c r="GAX130" s="4"/>
      <c r="GAY130" s="4"/>
      <c r="GAZ130" s="4"/>
      <c r="GBA130" s="4"/>
      <c r="GBB130" s="4"/>
      <c r="GBC130" s="4"/>
      <c r="GBD130" s="4"/>
      <c r="GBE130" s="4"/>
      <c r="GBF130" s="4"/>
      <c r="GBG130" s="4"/>
      <c r="GBH130" s="4"/>
      <c r="GBI130" s="4"/>
      <c r="GBJ130" s="4"/>
      <c r="GBK130" s="4"/>
      <c r="GBL130" s="4"/>
      <c r="GBM130" s="4"/>
      <c r="GBN130" s="4"/>
      <c r="GBO130" s="4"/>
      <c r="GBP130" s="4"/>
      <c r="GBQ130" s="4"/>
      <c r="GBR130" s="4"/>
      <c r="GBS130" s="4"/>
      <c r="GBT130" s="4"/>
      <c r="GBU130" s="4"/>
      <c r="GBV130" s="4"/>
      <c r="GBW130" s="4"/>
      <c r="GBX130" s="4"/>
      <c r="GBY130" s="4"/>
      <c r="GBZ130" s="4"/>
      <c r="GCA130" s="4"/>
      <c r="GCB130" s="4"/>
      <c r="GCC130" s="4"/>
      <c r="GCD130" s="4"/>
      <c r="GCE130" s="4"/>
      <c r="GCF130" s="4"/>
      <c r="GCG130" s="4"/>
      <c r="GCH130" s="4"/>
      <c r="GCI130" s="4"/>
      <c r="GCJ130" s="4"/>
      <c r="GCK130" s="4"/>
      <c r="GCL130" s="4"/>
      <c r="GCM130" s="4"/>
      <c r="GCN130" s="4"/>
      <c r="GCO130" s="4"/>
      <c r="GCP130" s="4"/>
      <c r="GCQ130" s="4"/>
      <c r="GCR130" s="4"/>
      <c r="GCS130" s="4"/>
      <c r="GCT130" s="4"/>
      <c r="GCU130" s="4"/>
      <c r="GCV130" s="4"/>
      <c r="GCW130" s="4"/>
      <c r="GCX130" s="4"/>
      <c r="GCY130" s="4"/>
      <c r="GCZ130" s="4"/>
      <c r="GDA130" s="4"/>
      <c r="GDB130" s="4"/>
      <c r="GDC130" s="4"/>
      <c r="GDD130" s="4"/>
      <c r="GDE130" s="4"/>
      <c r="GDF130" s="4"/>
      <c r="GDG130" s="4"/>
      <c r="GDH130" s="4"/>
      <c r="GDI130" s="4"/>
      <c r="GDJ130" s="4"/>
      <c r="GDK130" s="4"/>
      <c r="GDL130" s="4"/>
      <c r="GDM130" s="4"/>
      <c r="GDN130" s="4"/>
      <c r="GDO130" s="4"/>
      <c r="GDP130" s="4"/>
      <c r="GDQ130" s="4"/>
      <c r="GDR130" s="4"/>
      <c r="GDS130" s="4"/>
      <c r="GDT130" s="4"/>
      <c r="GDU130" s="4"/>
      <c r="GDV130" s="4"/>
      <c r="GDW130" s="4"/>
      <c r="GDX130" s="4"/>
      <c r="GDY130" s="4"/>
      <c r="GDZ130" s="4"/>
      <c r="GEA130" s="4"/>
      <c r="GEB130" s="4"/>
      <c r="GEC130" s="4"/>
      <c r="GED130" s="4"/>
      <c r="GEE130" s="4"/>
      <c r="GEF130" s="4"/>
      <c r="GEG130" s="4"/>
      <c r="GEH130" s="4"/>
      <c r="GEI130" s="4"/>
      <c r="GEJ130" s="4"/>
      <c r="GEK130" s="4"/>
      <c r="GEL130" s="4"/>
      <c r="GEM130" s="4"/>
      <c r="GEN130" s="4"/>
      <c r="GEO130" s="4"/>
      <c r="GEP130" s="4"/>
      <c r="GEQ130" s="4"/>
      <c r="GER130" s="4"/>
      <c r="GES130" s="4"/>
      <c r="GET130" s="4"/>
      <c r="GEU130" s="4"/>
      <c r="GEV130" s="4"/>
      <c r="GEW130" s="4"/>
      <c r="GEX130" s="4"/>
      <c r="GEY130" s="4"/>
      <c r="GEZ130" s="4"/>
      <c r="GFA130" s="4"/>
      <c r="GFB130" s="4"/>
      <c r="GFC130" s="4"/>
      <c r="GFD130" s="4"/>
      <c r="GFE130" s="4"/>
      <c r="GFF130" s="4"/>
      <c r="GFG130" s="4"/>
      <c r="GFH130" s="4"/>
      <c r="GFI130" s="4"/>
      <c r="GFJ130" s="4"/>
      <c r="GFK130" s="4"/>
      <c r="GFL130" s="4"/>
      <c r="GFM130" s="4"/>
      <c r="GFN130" s="4"/>
      <c r="GFO130" s="4"/>
      <c r="GFP130" s="4"/>
      <c r="GFQ130" s="4"/>
      <c r="GFR130" s="4"/>
      <c r="GFS130" s="4"/>
      <c r="GFT130" s="4"/>
      <c r="GFU130" s="4"/>
      <c r="GFV130" s="4"/>
      <c r="GFW130" s="4"/>
      <c r="GFX130" s="4"/>
      <c r="GFY130" s="4"/>
      <c r="GFZ130" s="4"/>
      <c r="GGA130" s="4"/>
      <c r="GGB130" s="4"/>
      <c r="GGC130" s="4"/>
      <c r="GGD130" s="4"/>
      <c r="GGE130" s="4"/>
      <c r="GGF130" s="4"/>
      <c r="GGG130" s="4"/>
      <c r="GGH130" s="4"/>
      <c r="GGI130" s="4"/>
      <c r="GGJ130" s="4"/>
      <c r="GGK130" s="4"/>
      <c r="GGL130" s="4"/>
      <c r="GGM130" s="4"/>
      <c r="GGN130" s="4"/>
      <c r="GGO130" s="4"/>
      <c r="GGP130" s="4"/>
      <c r="GGQ130" s="4"/>
      <c r="GGR130" s="4"/>
      <c r="GGS130" s="4"/>
      <c r="GGT130" s="4"/>
      <c r="GGU130" s="4"/>
      <c r="GGV130" s="4"/>
      <c r="GGW130" s="4"/>
      <c r="GGX130" s="4"/>
      <c r="GGY130" s="4"/>
      <c r="GGZ130" s="4"/>
      <c r="GHA130" s="4"/>
      <c r="GHB130" s="4"/>
      <c r="GHC130" s="4"/>
      <c r="GHD130" s="4"/>
      <c r="GHE130" s="4"/>
      <c r="GHF130" s="4"/>
      <c r="GHG130" s="4"/>
      <c r="GHH130" s="4"/>
      <c r="GHI130" s="4"/>
      <c r="GHJ130" s="4"/>
      <c r="GHK130" s="4"/>
      <c r="GHL130" s="4"/>
      <c r="GHM130" s="4"/>
      <c r="GHN130" s="4"/>
      <c r="GHO130" s="4"/>
      <c r="GHP130" s="4"/>
      <c r="GHQ130" s="4"/>
      <c r="GHR130" s="4"/>
      <c r="GHS130" s="4"/>
      <c r="GHT130" s="4"/>
      <c r="GHU130" s="4"/>
      <c r="GHV130" s="4"/>
      <c r="GHW130" s="4"/>
      <c r="GHX130" s="4"/>
      <c r="GHY130" s="4"/>
      <c r="GHZ130" s="4"/>
      <c r="GIA130" s="4"/>
      <c r="GIB130" s="4"/>
      <c r="GIC130" s="4"/>
      <c r="GID130" s="4"/>
      <c r="GIE130" s="4"/>
      <c r="GIF130" s="4"/>
      <c r="GIG130" s="4"/>
      <c r="GIH130" s="4"/>
      <c r="GII130" s="4"/>
      <c r="GIJ130" s="4"/>
      <c r="GIK130" s="4"/>
      <c r="GIL130" s="4"/>
      <c r="GIM130" s="4"/>
      <c r="GIN130" s="4"/>
      <c r="GIO130" s="4"/>
      <c r="GIP130" s="4"/>
      <c r="GIQ130" s="4"/>
      <c r="GIR130" s="4"/>
      <c r="GIS130" s="4"/>
      <c r="GIT130" s="4"/>
      <c r="GIU130" s="4"/>
      <c r="GIV130" s="4"/>
      <c r="GIW130" s="4"/>
      <c r="GIX130" s="4"/>
      <c r="GIY130" s="4"/>
      <c r="GIZ130" s="4"/>
      <c r="GJA130" s="4"/>
      <c r="GJB130" s="4"/>
      <c r="GJC130" s="4"/>
      <c r="GJD130" s="4"/>
      <c r="GJE130" s="4"/>
      <c r="GJF130" s="4"/>
      <c r="GJG130" s="4"/>
      <c r="GJH130" s="4"/>
      <c r="GJI130" s="4"/>
      <c r="GJJ130" s="4"/>
      <c r="GJK130" s="4"/>
      <c r="GJL130" s="4"/>
      <c r="GJM130" s="4"/>
      <c r="GJN130" s="4"/>
      <c r="GJO130" s="4"/>
      <c r="GJP130" s="4"/>
      <c r="GJQ130" s="4"/>
      <c r="GJR130" s="4"/>
      <c r="GJS130" s="4"/>
      <c r="GJT130" s="4"/>
      <c r="GJU130" s="4"/>
      <c r="GJV130" s="4"/>
      <c r="GJW130" s="4"/>
      <c r="GJX130" s="4"/>
      <c r="GJY130" s="4"/>
      <c r="GJZ130" s="4"/>
      <c r="GKA130" s="4"/>
      <c r="GKB130" s="4"/>
      <c r="GKC130" s="4"/>
      <c r="GKD130" s="4"/>
      <c r="GKE130" s="4"/>
      <c r="GKF130" s="4"/>
      <c r="GKG130" s="4"/>
      <c r="GKH130" s="4"/>
      <c r="GKI130" s="4"/>
      <c r="GKJ130" s="4"/>
      <c r="GKK130" s="4"/>
      <c r="GKL130" s="4"/>
      <c r="GKM130" s="4"/>
      <c r="GKN130" s="4"/>
      <c r="GKO130" s="4"/>
      <c r="GKP130" s="4"/>
      <c r="GKQ130" s="4"/>
      <c r="GKR130" s="4"/>
      <c r="GKS130" s="4"/>
      <c r="GKT130" s="4"/>
      <c r="GKU130" s="4"/>
      <c r="GKV130" s="4"/>
      <c r="GKW130" s="4"/>
      <c r="GKX130" s="4"/>
      <c r="GKY130" s="4"/>
      <c r="GKZ130" s="4"/>
      <c r="GLA130" s="4"/>
      <c r="GLB130" s="4"/>
      <c r="GLC130" s="4"/>
      <c r="GLD130" s="4"/>
      <c r="GLE130" s="4"/>
      <c r="GLF130" s="4"/>
      <c r="GLG130" s="4"/>
      <c r="GLH130" s="4"/>
      <c r="GLI130" s="4"/>
      <c r="GLJ130" s="4"/>
      <c r="GLK130" s="4"/>
      <c r="GLL130" s="4"/>
      <c r="GLM130" s="4"/>
      <c r="GLN130" s="4"/>
      <c r="GLO130" s="4"/>
      <c r="GLP130" s="4"/>
      <c r="GLQ130" s="4"/>
      <c r="GLR130" s="4"/>
      <c r="GLS130" s="4"/>
      <c r="GLT130" s="4"/>
      <c r="GLU130" s="4"/>
      <c r="GLV130" s="4"/>
      <c r="GLW130" s="4"/>
      <c r="GLX130" s="4"/>
      <c r="GLY130" s="4"/>
      <c r="GLZ130" s="4"/>
      <c r="GMA130" s="4"/>
      <c r="GMB130" s="4"/>
      <c r="GMC130" s="4"/>
      <c r="GMD130" s="4"/>
      <c r="GME130" s="4"/>
      <c r="GMF130" s="4"/>
      <c r="GMG130" s="4"/>
      <c r="GMH130" s="4"/>
      <c r="GMI130" s="4"/>
      <c r="GMJ130" s="4"/>
      <c r="GMK130" s="4"/>
      <c r="GML130" s="4"/>
      <c r="GMM130" s="4"/>
      <c r="GMN130" s="4"/>
      <c r="GMO130" s="4"/>
      <c r="GMP130" s="4"/>
      <c r="GMQ130" s="4"/>
      <c r="GMR130" s="4"/>
      <c r="GMS130" s="4"/>
      <c r="GMT130" s="4"/>
      <c r="GMU130" s="4"/>
      <c r="GMV130" s="4"/>
      <c r="GMW130" s="4"/>
      <c r="GMX130" s="4"/>
      <c r="GMY130" s="4"/>
      <c r="GMZ130" s="4"/>
      <c r="GNA130" s="4"/>
      <c r="GNB130" s="4"/>
      <c r="GNC130" s="4"/>
      <c r="GND130" s="4"/>
      <c r="GNE130" s="4"/>
      <c r="GNF130" s="4"/>
      <c r="GNG130" s="4"/>
      <c r="GNH130" s="4"/>
      <c r="GNI130" s="4"/>
      <c r="GNJ130" s="4"/>
      <c r="GNK130" s="4"/>
      <c r="GNL130" s="4"/>
      <c r="GNM130" s="4"/>
      <c r="GNN130" s="4"/>
      <c r="GNO130" s="4"/>
      <c r="GNP130" s="4"/>
      <c r="GNQ130" s="4"/>
      <c r="GNR130" s="4"/>
      <c r="GNS130" s="4"/>
      <c r="GNT130" s="4"/>
      <c r="GNU130" s="4"/>
      <c r="GNV130" s="4"/>
      <c r="GNW130" s="4"/>
      <c r="GNX130" s="4"/>
      <c r="GNY130" s="4"/>
      <c r="GNZ130" s="4"/>
      <c r="GOA130" s="4"/>
      <c r="GOB130" s="4"/>
      <c r="GOC130" s="4"/>
      <c r="GOD130" s="4"/>
      <c r="GOE130" s="4"/>
      <c r="GOF130" s="4"/>
      <c r="GOG130" s="4"/>
      <c r="GOH130" s="4"/>
      <c r="GOI130" s="4"/>
      <c r="GOJ130" s="4"/>
      <c r="GOK130" s="4"/>
      <c r="GOL130" s="4"/>
      <c r="GOM130" s="4"/>
      <c r="GON130" s="4"/>
      <c r="GOO130" s="4"/>
      <c r="GOP130" s="4"/>
      <c r="GOQ130" s="4"/>
      <c r="GOR130" s="4"/>
      <c r="GOS130" s="4"/>
      <c r="GOT130" s="4"/>
      <c r="GOU130" s="4"/>
      <c r="GOV130" s="4"/>
      <c r="GOW130" s="4"/>
      <c r="GOX130" s="4"/>
      <c r="GOY130" s="4"/>
      <c r="GOZ130" s="4"/>
      <c r="GPA130" s="4"/>
      <c r="GPB130" s="4"/>
      <c r="GPC130" s="4"/>
      <c r="GPD130" s="4"/>
      <c r="GPE130" s="4"/>
      <c r="GPF130" s="4"/>
      <c r="GPG130" s="4"/>
      <c r="GPH130" s="4"/>
      <c r="GPI130" s="4"/>
      <c r="GPJ130" s="4"/>
      <c r="GPK130" s="4"/>
      <c r="GPL130" s="4"/>
      <c r="GPM130" s="4"/>
      <c r="GPN130" s="4"/>
      <c r="GPO130" s="4"/>
      <c r="GPP130" s="4"/>
      <c r="GPQ130" s="4"/>
      <c r="GPR130" s="4"/>
      <c r="GPS130" s="4"/>
      <c r="GPT130" s="4"/>
      <c r="GPU130" s="4"/>
      <c r="GPV130" s="4"/>
      <c r="GPW130" s="4"/>
      <c r="GPX130" s="4"/>
      <c r="GPY130" s="4"/>
      <c r="GPZ130" s="4"/>
      <c r="GQA130" s="4"/>
      <c r="GQB130" s="4"/>
      <c r="GQC130" s="4"/>
      <c r="GQD130" s="4"/>
      <c r="GQE130" s="4"/>
      <c r="GQF130" s="4"/>
      <c r="GQG130" s="4"/>
      <c r="GQH130" s="4"/>
      <c r="GQI130" s="4"/>
      <c r="GQJ130" s="4"/>
      <c r="GQK130" s="4"/>
      <c r="GQL130" s="4"/>
      <c r="GQM130" s="4"/>
      <c r="GQN130" s="4"/>
      <c r="GQO130" s="4"/>
      <c r="GQP130" s="4"/>
      <c r="GQQ130" s="4"/>
      <c r="GQR130" s="4"/>
      <c r="GQS130" s="4"/>
      <c r="GQT130" s="4"/>
      <c r="GQU130" s="4"/>
      <c r="GQV130" s="4"/>
      <c r="GQW130" s="4"/>
      <c r="GQX130" s="4"/>
      <c r="GQY130" s="4"/>
      <c r="GQZ130" s="4"/>
      <c r="GRA130" s="4"/>
      <c r="GRB130" s="4"/>
      <c r="GRC130" s="4"/>
      <c r="GRD130" s="4"/>
      <c r="GRE130" s="4"/>
      <c r="GRF130" s="4"/>
      <c r="GRG130" s="4"/>
      <c r="GRH130" s="4"/>
      <c r="GRI130" s="4"/>
      <c r="GRJ130" s="4"/>
      <c r="GRK130" s="4"/>
      <c r="GRL130" s="4"/>
      <c r="GRM130" s="4"/>
      <c r="GRN130" s="4"/>
      <c r="GRO130" s="4"/>
      <c r="GRP130" s="4"/>
      <c r="GRQ130" s="4"/>
      <c r="GRR130" s="4"/>
      <c r="GRS130" s="4"/>
      <c r="GRT130" s="4"/>
      <c r="GRU130" s="4"/>
      <c r="GRV130" s="4"/>
      <c r="GRW130" s="4"/>
      <c r="GRX130" s="4"/>
      <c r="GRY130" s="4"/>
      <c r="GRZ130" s="4"/>
      <c r="GSA130" s="4"/>
      <c r="GSB130" s="4"/>
      <c r="GSC130" s="4"/>
      <c r="GSD130" s="4"/>
      <c r="GSE130" s="4"/>
      <c r="GSF130" s="4"/>
      <c r="GSG130" s="4"/>
      <c r="GSH130" s="4"/>
      <c r="GSI130" s="4"/>
      <c r="GSJ130" s="4"/>
      <c r="GSK130" s="4"/>
      <c r="GSL130" s="4"/>
      <c r="GSM130" s="4"/>
      <c r="GSN130" s="4"/>
      <c r="GSO130" s="4"/>
      <c r="GSP130" s="4"/>
      <c r="GSQ130" s="4"/>
      <c r="GSR130" s="4"/>
      <c r="GSS130" s="4"/>
      <c r="GST130" s="4"/>
      <c r="GSU130" s="4"/>
      <c r="GSV130" s="4"/>
      <c r="GSW130" s="4"/>
      <c r="GSX130" s="4"/>
      <c r="GSY130" s="4"/>
      <c r="GSZ130" s="4"/>
      <c r="GTA130" s="4"/>
      <c r="GTB130" s="4"/>
      <c r="GTC130" s="4"/>
      <c r="GTD130" s="4"/>
      <c r="GTE130" s="4"/>
      <c r="GTF130" s="4"/>
      <c r="GTG130" s="4"/>
      <c r="GTH130" s="4"/>
      <c r="GTI130" s="4"/>
      <c r="GTJ130" s="4"/>
      <c r="GTK130" s="4"/>
      <c r="GTL130" s="4"/>
      <c r="GTM130" s="4"/>
      <c r="GTN130" s="4"/>
      <c r="GTO130" s="4"/>
      <c r="GTP130" s="4"/>
      <c r="GTQ130" s="4"/>
      <c r="GTR130" s="4"/>
      <c r="GTS130" s="4"/>
      <c r="GTT130" s="4"/>
      <c r="GTU130" s="4"/>
      <c r="GTV130" s="4"/>
      <c r="GTW130" s="4"/>
      <c r="GTX130" s="4"/>
      <c r="GTY130" s="4"/>
      <c r="GTZ130" s="4"/>
      <c r="GUA130" s="4"/>
      <c r="GUB130" s="4"/>
      <c r="GUC130" s="4"/>
      <c r="GUD130" s="4"/>
      <c r="GUE130" s="4"/>
      <c r="GUF130" s="4"/>
      <c r="GUG130" s="4"/>
      <c r="GUH130" s="4"/>
      <c r="GUI130" s="4"/>
      <c r="GUJ130" s="4"/>
      <c r="GUK130" s="4"/>
      <c r="GUL130" s="4"/>
      <c r="GUM130" s="4"/>
      <c r="GUN130" s="4"/>
      <c r="GUO130" s="4"/>
      <c r="GUP130" s="4"/>
      <c r="GUQ130" s="4"/>
      <c r="GUR130" s="4"/>
      <c r="GUS130" s="4"/>
      <c r="GUT130" s="4"/>
      <c r="GUU130" s="4"/>
      <c r="GUV130" s="4"/>
      <c r="GUW130" s="4"/>
      <c r="GUX130" s="4"/>
      <c r="GUY130" s="4"/>
      <c r="GUZ130" s="4"/>
      <c r="GVA130" s="4"/>
      <c r="GVB130" s="4"/>
      <c r="GVC130" s="4"/>
      <c r="GVD130" s="4"/>
      <c r="GVE130" s="4"/>
      <c r="GVF130" s="4"/>
      <c r="GVG130" s="4"/>
      <c r="GVH130" s="4"/>
      <c r="GVI130" s="4"/>
      <c r="GVJ130" s="4"/>
      <c r="GVK130" s="4"/>
      <c r="GVL130" s="4"/>
      <c r="GVM130" s="4"/>
      <c r="GVN130" s="4"/>
      <c r="GVO130" s="4"/>
      <c r="GVP130" s="4"/>
      <c r="GVQ130" s="4"/>
      <c r="GVR130" s="4"/>
      <c r="GVS130" s="4"/>
      <c r="GVT130" s="4"/>
      <c r="GVU130" s="4"/>
      <c r="GVV130" s="4"/>
      <c r="GVW130" s="4"/>
      <c r="GVX130" s="4"/>
      <c r="GVY130" s="4"/>
      <c r="GVZ130" s="4"/>
      <c r="GWA130" s="4"/>
      <c r="GWB130" s="4"/>
      <c r="GWC130" s="4"/>
      <c r="GWD130" s="4"/>
      <c r="GWE130" s="4"/>
      <c r="GWF130" s="4"/>
      <c r="GWG130" s="4"/>
      <c r="GWH130" s="4"/>
      <c r="GWI130" s="4"/>
      <c r="GWJ130" s="4"/>
      <c r="GWK130" s="4"/>
      <c r="GWL130" s="4"/>
      <c r="GWM130" s="4"/>
      <c r="GWN130" s="4"/>
      <c r="GWO130" s="4"/>
      <c r="GWP130" s="4"/>
      <c r="GWQ130" s="4"/>
      <c r="GWR130" s="4"/>
      <c r="GWS130" s="4"/>
      <c r="GWT130" s="4"/>
      <c r="GWU130" s="4"/>
      <c r="GWV130" s="4"/>
      <c r="GWW130" s="4"/>
      <c r="GWX130" s="4"/>
      <c r="GWY130" s="4"/>
      <c r="GWZ130" s="4"/>
      <c r="GXA130" s="4"/>
      <c r="GXB130" s="4"/>
      <c r="GXC130" s="4"/>
      <c r="GXD130" s="4"/>
      <c r="GXE130" s="4"/>
      <c r="GXF130" s="4"/>
      <c r="GXG130" s="4"/>
      <c r="GXH130" s="4"/>
      <c r="GXI130" s="4"/>
      <c r="GXJ130" s="4"/>
      <c r="GXK130" s="4"/>
      <c r="GXL130" s="4"/>
      <c r="GXM130" s="4"/>
      <c r="GXN130" s="4"/>
      <c r="GXO130" s="4"/>
      <c r="GXP130" s="4"/>
      <c r="GXQ130" s="4"/>
      <c r="GXR130" s="4"/>
      <c r="GXS130" s="4"/>
      <c r="GXT130" s="4"/>
      <c r="GXU130" s="4"/>
      <c r="GXV130" s="4"/>
      <c r="GXW130" s="4"/>
      <c r="GXX130" s="4"/>
      <c r="GXY130" s="4"/>
      <c r="GXZ130" s="4"/>
      <c r="GYA130" s="4"/>
      <c r="GYB130" s="4"/>
      <c r="GYC130" s="4"/>
      <c r="GYD130" s="4"/>
      <c r="GYE130" s="4"/>
      <c r="GYF130" s="4"/>
      <c r="GYG130" s="4"/>
      <c r="GYH130" s="4"/>
      <c r="GYI130" s="4"/>
      <c r="GYJ130" s="4"/>
      <c r="GYK130" s="4"/>
      <c r="GYL130" s="4"/>
      <c r="GYM130" s="4"/>
      <c r="GYN130" s="4"/>
      <c r="GYO130" s="4"/>
      <c r="GYP130" s="4"/>
      <c r="GYQ130" s="4"/>
      <c r="GYR130" s="4"/>
      <c r="GYS130" s="4"/>
      <c r="GYT130" s="4"/>
      <c r="GYU130" s="4"/>
      <c r="GYV130" s="4"/>
      <c r="GYW130" s="4"/>
      <c r="GYX130" s="4"/>
      <c r="GYY130" s="4"/>
      <c r="GYZ130" s="4"/>
      <c r="GZA130" s="4"/>
      <c r="GZB130" s="4"/>
      <c r="GZC130" s="4"/>
      <c r="GZD130" s="4"/>
      <c r="GZE130" s="4"/>
      <c r="GZF130" s="4"/>
      <c r="GZG130" s="4"/>
      <c r="GZH130" s="4"/>
      <c r="GZI130" s="4"/>
      <c r="GZJ130" s="4"/>
      <c r="GZK130" s="4"/>
      <c r="GZL130" s="4"/>
      <c r="GZM130" s="4"/>
      <c r="GZN130" s="4"/>
      <c r="GZO130" s="4"/>
      <c r="GZP130" s="4"/>
      <c r="GZQ130" s="4"/>
      <c r="GZR130" s="4"/>
      <c r="GZS130" s="4"/>
      <c r="GZT130" s="4"/>
      <c r="GZU130" s="4"/>
      <c r="GZV130" s="4"/>
      <c r="GZW130" s="4"/>
      <c r="GZX130" s="4"/>
      <c r="GZY130" s="4"/>
      <c r="GZZ130" s="4"/>
      <c r="HAA130" s="4"/>
      <c r="HAB130" s="4"/>
      <c r="HAC130" s="4"/>
      <c r="HAD130" s="4"/>
      <c r="HAE130" s="4"/>
      <c r="HAF130" s="4"/>
      <c r="HAG130" s="4"/>
      <c r="HAH130" s="4"/>
      <c r="HAI130" s="4"/>
      <c r="HAJ130" s="4"/>
      <c r="HAK130" s="4"/>
      <c r="HAL130" s="4"/>
      <c r="HAM130" s="4"/>
      <c r="HAN130" s="4"/>
      <c r="HAO130" s="4"/>
      <c r="HAP130" s="4"/>
      <c r="HAQ130" s="4"/>
      <c r="HAR130" s="4"/>
      <c r="HAS130" s="4"/>
      <c r="HAT130" s="4"/>
      <c r="HAU130" s="4"/>
      <c r="HAV130" s="4"/>
      <c r="HAW130" s="4"/>
      <c r="HAX130" s="4"/>
      <c r="HAY130" s="4"/>
      <c r="HAZ130" s="4"/>
      <c r="HBA130" s="4"/>
      <c r="HBB130" s="4"/>
      <c r="HBC130" s="4"/>
      <c r="HBD130" s="4"/>
      <c r="HBE130" s="4"/>
      <c r="HBF130" s="4"/>
      <c r="HBG130" s="4"/>
      <c r="HBH130" s="4"/>
      <c r="HBI130" s="4"/>
      <c r="HBJ130" s="4"/>
      <c r="HBK130" s="4"/>
      <c r="HBL130" s="4"/>
      <c r="HBM130" s="4"/>
      <c r="HBN130" s="4"/>
      <c r="HBO130" s="4"/>
      <c r="HBP130" s="4"/>
      <c r="HBQ130" s="4"/>
      <c r="HBR130" s="4"/>
      <c r="HBS130" s="4"/>
      <c r="HBT130" s="4"/>
      <c r="HBU130" s="4"/>
      <c r="HBV130" s="4"/>
      <c r="HBW130" s="4"/>
      <c r="HBX130" s="4"/>
      <c r="HBY130" s="4"/>
      <c r="HBZ130" s="4"/>
      <c r="HCA130" s="4"/>
      <c r="HCB130" s="4"/>
      <c r="HCC130" s="4"/>
      <c r="HCD130" s="4"/>
      <c r="HCE130" s="4"/>
      <c r="HCF130" s="4"/>
      <c r="HCG130" s="4"/>
      <c r="HCH130" s="4"/>
      <c r="HCI130" s="4"/>
      <c r="HCJ130" s="4"/>
      <c r="HCK130" s="4"/>
      <c r="HCL130" s="4"/>
      <c r="HCM130" s="4"/>
      <c r="HCN130" s="4"/>
      <c r="HCO130" s="4"/>
      <c r="HCP130" s="4"/>
      <c r="HCQ130" s="4"/>
      <c r="HCR130" s="4"/>
      <c r="HCS130" s="4"/>
      <c r="HCT130" s="4"/>
      <c r="HCU130" s="4"/>
      <c r="HCV130" s="4"/>
      <c r="HCW130" s="4"/>
      <c r="HCX130" s="4"/>
      <c r="HCY130" s="4"/>
      <c r="HCZ130" s="4"/>
      <c r="HDA130" s="4"/>
      <c r="HDB130" s="4"/>
      <c r="HDC130" s="4"/>
      <c r="HDD130" s="4"/>
      <c r="HDE130" s="4"/>
      <c r="HDF130" s="4"/>
      <c r="HDG130" s="4"/>
      <c r="HDH130" s="4"/>
      <c r="HDI130" s="4"/>
      <c r="HDJ130" s="4"/>
      <c r="HDK130" s="4"/>
      <c r="HDL130" s="4"/>
      <c r="HDM130" s="4"/>
      <c r="HDN130" s="4"/>
      <c r="HDO130" s="4"/>
      <c r="HDP130" s="4"/>
      <c r="HDQ130" s="4"/>
      <c r="HDR130" s="4"/>
      <c r="HDS130" s="4"/>
      <c r="HDT130" s="4"/>
      <c r="HDU130" s="4"/>
      <c r="HDV130" s="4"/>
      <c r="HDW130" s="4"/>
      <c r="HDX130" s="4"/>
      <c r="HDY130" s="4"/>
      <c r="HDZ130" s="4"/>
      <c r="HEA130" s="4"/>
      <c r="HEB130" s="4"/>
      <c r="HEC130" s="4"/>
      <c r="HED130" s="4"/>
      <c r="HEE130" s="4"/>
      <c r="HEF130" s="4"/>
      <c r="HEG130" s="4"/>
      <c r="HEH130" s="4"/>
      <c r="HEI130" s="4"/>
      <c r="HEJ130" s="4"/>
      <c r="HEK130" s="4"/>
      <c r="HEL130" s="4"/>
      <c r="HEM130" s="4"/>
      <c r="HEN130" s="4"/>
      <c r="HEO130" s="4"/>
      <c r="HEP130" s="4"/>
      <c r="HEQ130" s="4"/>
      <c r="HER130" s="4"/>
      <c r="HES130" s="4"/>
      <c r="HET130" s="4"/>
      <c r="HEU130" s="4"/>
      <c r="HEV130" s="4"/>
      <c r="HEW130" s="4"/>
      <c r="HEX130" s="4"/>
      <c r="HEY130" s="4"/>
      <c r="HEZ130" s="4"/>
      <c r="HFA130" s="4"/>
      <c r="HFB130" s="4"/>
      <c r="HFC130" s="4"/>
      <c r="HFD130" s="4"/>
      <c r="HFE130" s="4"/>
      <c r="HFF130" s="4"/>
      <c r="HFG130" s="4"/>
      <c r="HFH130" s="4"/>
      <c r="HFI130" s="4"/>
      <c r="HFJ130" s="4"/>
      <c r="HFK130" s="4"/>
      <c r="HFL130" s="4"/>
      <c r="HFM130" s="4"/>
      <c r="HFN130" s="4"/>
      <c r="HFO130" s="4"/>
      <c r="HFP130" s="4"/>
      <c r="HFQ130" s="4"/>
      <c r="HFR130" s="4"/>
      <c r="HFS130" s="4"/>
      <c r="HFT130" s="4"/>
      <c r="HFU130" s="4"/>
      <c r="HFV130" s="4"/>
      <c r="HFW130" s="4"/>
      <c r="HFX130" s="4"/>
      <c r="HFY130" s="4"/>
      <c r="HFZ130" s="4"/>
      <c r="HGA130" s="4"/>
      <c r="HGB130" s="4"/>
      <c r="HGC130" s="4"/>
      <c r="HGD130" s="4"/>
      <c r="HGE130" s="4"/>
      <c r="HGF130" s="4"/>
      <c r="HGG130" s="4"/>
      <c r="HGH130" s="4"/>
      <c r="HGI130" s="4"/>
      <c r="HGJ130" s="4"/>
      <c r="HGK130" s="4"/>
      <c r="HGL130" s="4"/>
      <c r="HGM130" s="4"/>
      <c r="HGN130" s="4"/>
      <c r="HGO130" s="4"/>
      <c r="HGP130" s="4"/>
      <c r="HGQ130" s="4"/>
      <c r="HGR130" s="4"/>
      <c r="HGS130" s="4"/>
      <c r="HGT130" s="4"/>
      <c r="HGU130" s="4"/>
      <c r="HGV130" s="4"/>
      <c r="HGW130" s="4"/>
      <c r="HGX130" s="4"/>
      <c r="HGY130" s="4"/>
      <c r="HGZ130" s="4"/>
      <c r="HHA130" s="4"/>
      <c r="HHB130" s="4"/>
      <c r="HHC130" s="4"/>
      <c r="HHD130" s="4"/>
      <c r="HHE130" s="4"/>
      <c r="HHF130" s="4"/>
      <c r="HHG130" s="4"/>
      <c r="HHH130" s="4"/>
      <c r="HHI130" s="4"/>
      <c r="HHJ130" s="4"/>
      <c r="HHK130" s="4"/>
      <c r="HHL130" s="4"/>
      <c r="HHM130" s="4"/>
      <c r="HHN130" s="4"/>
      <c r="HHO130" s="4"/>
      <c r="HHP130" s="4"/>
      <c r="HHQ130" s="4"/>
      <c r="HHR130" s="4"/>
      <c r="HHS130" s="4"/>
      <c r="HHT130" s="4"/>
      <c r="HHU130" s="4"/>
      <c r="HHV130" s="4"/>
      <c r="HHW130" s="4"/>
      <c r="HHX130" s="4"/>
      <c r="HHY130" s="4"/>
      <c r="HHZ130" s="4"/>
      <c r="HIA130" s="4"/>
      <c r="HIB130" s="4"/>
      <c r="HIC130" s="4"/>
      <c r="HID130" s="4"/>
      <c r="HIE130" s="4"/>
      <c r="HIF130" s="4"/>
      <c r="HIG130" s="4"/>
      <c r="HIH130" s="4"/>
      <c r="HII130" s="4"/>
      <c r="HIJ130" s="4"/>
      <c r="HIK130" s="4"/>
      <c r="HIL130" s="4"/>
      <c r="HIM130" s="4"/>
      <c r="HIN130" s="4"/>
      <c r="HIO130" s="4"/>
      <c r="HIP130" s="4"/>
      <c r="HIQ130" s="4"/>
      <c r="HIR130" s="4"/>
      <c r="HIS130" s="4"/>
      <c r="HIT130" s="4"/>
      <c r="HIU130" s="4"/>
      <c r="HIV130" s="4"/>
      <c r="HIW130" s="4"/>
      <c r="HIX130" s="4"/>
      <c r="HIY130" s="4"/>
      <c r="HIZ130" s="4"/>
      <c r="HJA130" s="4"/>
      <c r="HJB130" s="4"/>
      <c r="HJC130" s="4"/>
      <c r="HJD130" s="4"/>
      <c r="HJE130" s="4"/>
      <c r="HJF130" s="4"/>
      <c r="HJG130" s="4"/>
      <c r="HJH130" s="4"/>
      <c r="HJI130" s="4"/>
      <c r="HJJ130" s="4"/>
      <c r="HJK130" s="4"/>
      <c r="HJL130" s="4"/>
      <c r="HJM130" s="4"/>
      <c r="HJN130" s="4"/>
      <c r="HJO130" s="4"/>
      <c r="HJP130" s="4"/>
      <c r="HJQ130" s="4"/>
      <c r="HJR130" s="4"/>
      <c r="HJS130" s="4"/>
      <c r="HJT130" s="4"/>
      <c r="HJU130" s="4"/>
      <c r="HJV130" s="4"/>
      <c r="HJW130" s="4"/>
      <c r="HJX130" s="4"/>
      <c r="HJY130" s="4"/>
      <c r="HJZ130" s="4"/>
      <c r="HKA130" s="4"/>
      <c r="HKB130" s="4"/>
      <c r="HKC130" s="4"/>
      <c r="HKD130" s="4"/>
      <c r="HKE130" s="4"/>
      <c r="HKF130" s="4"/>
      <c r="HKG130" s="4"/>
      <c r="HKH130" s="4"/>
      <c r="HKI130" s="4"/>
      <c r="HKJ130" s="4"/>
      <c r="HKK130" s="4"/>
      <c r="HKL130" s="4"/>
      <c r="HKM130" s="4"/>
      <c r="HKN130" s="4"/>
      <c r="HKO130" s="4"/>
      <c r="HKP130" s="4"/>
      <c r="HKQ130" s="4"/>
      <c r="HKR130" s="4"/>
      <c r="HKS130" s="4"/>
      <c r="HKT130" s="4"/>
      <c r="HKU130" s="4"/>
      <c r="HKV130" s="4"/>
      <c r="HKW130" s="4"/>
      <c r="HKX130" s="4"/>
      <c r="HKY130" s="4"/>
      <c r="HKZ130" s="4"/>
      <c r="HLA130" s="4"/>
      <c r="HLB130" s="4"/>
      <c r="HLC130" s="4"/>
      <c r="HLD130" s="4"/>
      <c r="HLE130" s="4"/>
      <c r="HLF130" s="4"/>
      <c r="HLG130" s="4"/>
      <c r="HLH130" s="4"/>
      <c r="HLI130" s="4"/>
      <c r="HLJ130" s="4"/>
      <c r="HLK130" s="4"/>
      <c r="HLL130" s="4"/>
      <c r="HLM130" s="4"/>
      <c r="HLN130" s="4"/>
      <c r="HLO130" s="4"/>
      <c r="HLP130" s="4"/>
      <c r="HLQ130" s="4"/>
      <c r="HLR130" s="4"/>
      <c r="HLS130" s="4"/>
      <c r="HLT130" s="4"/>
      <c r="HLU130" s="4"/>
      <c r="HLV130" s="4"/>
      <c r="HLW130" s="4"/>
      <c r="HLX130" s="4"/>
      <c r="HLY130" s="4"/>
      <c r="HLZ130" s="4"/>
      <c r="HMA130" s="4"/>
      <c r="HMB130" s="4"/>
      <c r="HMC130" s="4"/>
      <c r="HMD130" s="4"/>
      <c r="HME130" s="4"/>
      <c r="HMF130" s="4"/>
      <c r="HMG130" s="4"/>
      <c r="HMH130" s="4"/>
      <c r="HMI130" s="4"/>
      <c r="HMJ130" s="4"/>
      <c r="HMK130" s="4"/>
      <c r="HML130" s="4"/>
      <c r="HMM130" s="4"/>
      <c r="HMN130" s="4"/>
      <c r="HMO130" s="4"/>
      <c r="HMP130" s="4"/>
      <c r="HMQ130" s="4"/>
      <c r="HMR130" s="4"/>
      <c r="HMS130" s="4"/>
      <c r="HMT130" s="4"/>
      <c r="HMU130" s="4"/>
      <c r="HMV130" s="4"/>
      <c r="HMW130" s="4"/>
      <c r="HMX130" s="4"/>
      <c r="HMY130" s="4"/>
      <c r="HMZ130" s="4"/>
      <c r="HNA130" s="4"/>
      <c r="HNB130" s="4"/>
      <c r="HNC130" s="4"/>
      <c r="HND130" s="4"/>
      <c r="HNE130" s="4"/>
      <c r="HNF130" s="4"/>
      <c r="HNG130" s="4"/>
      <c r="HNH130" s="4"/>
      <c r="HNI130" s="4"/>
      <c r="HNJ130" s="4"/>
      <c r="HNK130" s="4"/>
      <c r="HNL130" s="4"/>
      <c r="HNM130" s="4"/>
      <c r="HNN130" s="4"/>
      <c r="HNO130" s="4"/>
      <c r="HNP130" s="4"/>
      <c r="HNQ130" s="4"/>
      <c r="HNR130" s="4"/>
      <c r="HNS130" s="4"/>
      <c r="HNT130" s="4"/>
      <c r="HNU130" s="4"/>
      <c r="HNV130" s="4"/>
      <c r="HNW130" s="4"/>
      <c r="HNX130" s="4"/>
      <c r="HNY130" s="4"/>
      <c r="HNZ130" s="4"/>
      <c r="HOA130" s="4"/>
      <c r="HOB130" s="4"/>
      <c r="HOC130" s="4"/>
      <c r="HOD130" s="4"/>
      <c r="HOE130" s="4"/>
      <c r="HOF130" s="4"/>
      <c r="HOG130" s="4"/>
      <c r="HOH130" s="4"/>
      <c r="HOI130" s="4"/>
      <c r="HOJ130" s="4"/>
      <c r="HOK130" s="4"/>
      <c r="HOL130" s="4"/>
      <c r="HOM130" s="4"/>
      <c r="HON130" s="4"/>
      <c r="HOO130" s="4"/>
      <c r="HOP130" s="4"/>
      <c r="HOQ130" s="4"/>
      <c r="HOR130" s="4"/>
      <c r="HOS130" s="4"/>
      <c r="HOT130" s="4"/>
      <c r="HOU130" s="4"/>
      <c r="HOV130" s="4"/>
      <c r="HOW130" s="4"/>
      <c r="HOX130" s="4"/>
      <c r="HOY130" s="4"/>
      <c r="HOZ130" s="4"/>
      <c r="HPA130" s="4"/>
      <c r="HPB130" s="4"/>
      <c r="HPC130" s="4"/>
      <c r="HPD130" s="4"/>
      <c r="HPE130" s="4"/>
      <c r="HPF130" s="4"/>
      <c r="HPG130" s="4"/>
      <c r="HPH130" s="4"/>
      <c r="HPI130" s="4"/>
      <c r="HPJ130" s="4"/>
      <c r="HPK130" s="4"/>
      <c r="HPL130" s="4"/>
      <c r="HPM130" s="4"/>
      <c r="HPN130" s="4"/>
      <c r="HPO130" s="4"/>
      <c r="HPP130" s="4"/>
      <c r="HPQ130" s="4"/>
      <c r="HPR130" s="4"/>
      <c r="HPS130" s="4"/>
      <c r="HPT130" s="4"/>
      <c r="HPU130" s="4"/>
      <c r="HPV130" s="4"/>
      <c r="HPW130" s="4"/>
      <c r="HPX130" s="4"/>
      <c r="HPY130" s="4"/>
      <c r="HPZ130" s="4"/>
      <c r="HQA130" s="4"/>
      <c r="HQB130" s="4"/>
      <c r="HQC130" s="4"/>
      <c r="HQD130" s="4"/>
      <c r="HQE130" s="4"/>
      <c r="HQF130" s="4"/>
      <c r="HQG130" s="4"/>
      <c r="HQH130" s="4"/>
      <c r="HQI130" s="4"/>
      <c r="HQJ130" s="4"/>
      <c r="HQK130" s="4"/>
      <c r="HQL130" s="4"/>
      <c r="HQM130" s="4"/>
      <c r="HQN130" s="4"/>
      <c r="HQO130" s="4"/>
      <c r="HQP130" s="4"/>
      <c r="HQQ130" s="4"/>
      <c r="HQR130" s="4"/>
      <c r="HQS130" s="4"/>
      <c r="HQT130" s="4"/>
      <c r="HQU130" s="4"/>
      <c r="HQV130" s="4"/>
      <c r="HQW130" s="4"/>
      <c r="HQX130" s="4"/>
      <c r="HQY130" s="4"/>
      <c r="HQZ130" s="4"/>
      <c r="HRA130" s="4"/>
      <c r="HRB130" s="4"/>
      <c r="HRC130" s="4"/>
      <c r="HRD130" s="4"/>
      <c r="HRE130" s="4"/>
      <c r="HRF130" s="4"/>
      <c r="HRG130" s="4"/>
      <c r="HRH130" s="4"/>
      <c r="HRI130" s="4"/>
      <c r="HRJ130" s="4"/>
      <c r="HRK130" s="4"/>
      <c r="HRL130" s="4"/>
      <c r="HRM130" s="4"/>
      <c r="HRN130" s="4"/>
      <c r="HRO130" s="4"/>
      <c r="HRP130" s="4"/>
      <c r="HRQ130" s="4"/>
      <c r="HRR130" s="4"/>
      <c r="HRS130" s="4"/>
      <c r="HRT130" s="4"/>
      <c r="HRU130" s="4"/>
      <c r="HRV130" s="4"/>
      <c r="HRW130" s="4"/>
      <c r="HRX130" s="4"/>
      <c r="HRY130" s="4"/>
      <c r="HRZ130" s="4"/>
      <c r="HSA130" s="4"/>
      <c r="HSB130" s="4"/>
      <c r="HSC130" s="4"/>
      <c r="HSD130" s="4"/>
      <c r="HSE130" s="4"/>
      <c r="HSF130" s="4"/>
      <c r="HSG130" s="4"/>
      <c r="HSH130" s="4"/>
      <c r="HSI130" s="4"/>
      <c r="HSJ130" s="4"/>
      <c r="HSK130" s="4"/>
      <c r="HSL130" s="4"/>
      <c r="HSM130" s="4"/>
      <c r="HSN130" s="4"/>
      <c r="HSO130" s="4"/>
      <c r="HSP130" s="4"/>
      <c r="HSQ130" s="4"/>
      <c r="HSR130" s="4"/>
      <c r="HSS130" s="4"/>
      <c r="HST130" s="4"/>
      <c r="HSU130" s="4"/>
      <c r="HSV130" s="4"/>
      <c r="HSW130" s="4"/>
      <c r="HSX130" s="4"/>
      <c r="HSY130" s="4"/>
      <c r="HSZ130" s="4"/>
      <c r="HTA130" s="4"/>
      <c r="HTB130" s="4"/>
      <c r="HTC130" s="4"/>
      <c r="HTD130" s="4"/>
      <c r="HTE130" s="4"/>
      <c r="HTF130" s="4"/>
      <c r="HTG130" s="4"/>
      <c r="HTH130" s="4"/>
      <c r="HTI130" s="4"/>
      <c r="HTJ130" s="4"/>
      <c r="HTK130" s="4"/>
      <c r="HTL130" s="4"/>
      <c r="HTM130" s="4"/>
      <c r="HTN130" s="4"/>
      <c r="HTO130" s="4"/>
      <c r="HTP130" s="4"/>
      <c r="HTQ130" s="4"/>
      <c r="HTR130" s="4"/>
      <c r="HTS130" s="4"/>
      <c r="HTT130" s="4"/>
      <c r="HTU130" s="4"/>
      <c r="HTV130" s="4"/>
      <c r="HTW130" s="4"/>
      <c r="HTX130" s="4"/>
      <c r="HTY130" s="4"/>
      <c r="HTZ130" s="4"/>
      <c r="HUA130" s="4"/>
      <c r="HUB130" s="4"/>
      <c r="HUC130" s="4"/>
      <c r="HUD130" s="4"/>
      <c r="HUE130" s="4"/>
      <c r="HUF130" s="4"/>
      <c r="HUG130" s="4"/>
      <c r="HUH130" s="4"/>
      <c r="HUI130" s="4"/>
      <c r="HUJ130" s="4"/>
      <c r="HUK130" s="4"/>
      <c r="HUL130" s="4"/>
      <c r="HUM130" s="4"/>
      <c r="HUN130" s="4"/>
      <c r="HUO130" s="4"/>
      <c r="HUP130" s="4"/>
      <c r="HUQ130" s="4"/>
      <c r="HUR130" s="4"/>
      <c r="HUS130" s="4"/>
      <c r="HUT130" s="4"/>
      <c r="HUU130" s="4"/>
      <c r="HUV130" s="4"/>
      <c r="HUW130" s="4"/>
      <c r="HUX130" s="4"/>
      <c r="HUY130" s="4"/>
      <c r="HUZ130" s="4"/>
      <c r="HVA130" s="4"/>
      <c r="HVB130" s="4"/>
      <c r="HVC130" s="4"/>
      <c r="HVD130" s="4"/>
      <c r="HVE130" s="4"/>
      <c r="HVF130" s="4"/>
      <c r="HVG130" s="4"/>
      <c r="HVH130" s="4"/>
      <c r="HVI130" s="4"/>
      <c r="HVJ130" s="4"/>
      <c r="HVK130" s="4"/>
      <c r="HVL130" s="4"/>
      <c r="HVM130" s="4"/>
      <c r="HVN130" s="4"/>
      <c r="HVO130" s="4"/>
      <c r="HVP130" s="4"/>
      <c r="HVQ130" s="4"/>
      <c r="HVR130" s="4"/>
      <c r="HVS130" s="4"/>
      <c r="HVT130" s="4"/>
      <c r="HVU130" s="4"/>
      <c r="HVV130" s="4"/>
      <c r="HVW130" s="4"/>
      <c r="HVX130" s="4"/>
      <c r="HVY130" s="4"/>
      <c r="HVZ130" s="4"/>
      <c r="HWA130" s="4"/>
      <c r="HWB130" s="4"/>
      <c r="HWC130" s="4"/>
      <c r="HWD130" s="4"/>
      <c r="HWE130" s="4"/>
      <c r="HWF130" s="4"/>
      <c r="HWG130" s="4"/>
      <c r="HWH130" s="4"/>
      <c r="HWI130" s="4"/>
      <c r="HWJ130" s="4"/>
      <c r="HWK130" s="4"/>
      <c r="HWL130" s="4"/>
      <c r="HWM130" s="4"/>
      <c r="HWN130" s="4"/>
      <c r="HWO130" s="4"/>
      <c r="HWP130" s="4"/>
      <c r="HWQ130" s="4"/>
      <c r="HWR130" s="4"/>
      <c r="HWS130" s="4"/>
      <c r="HWT130" s="4"/>
      <c r="HWU130" s="4"/>
      <c r="HWV130" s="4"/>
      <c r="HWW130" s="4"/>
      <c r="HWX130" s="4"/>
      <c r="HWY130" s="4"/>
      <c r="HWZ130" s="4"/>
      <c r="HXA130" s="4"/>
      <c r="HXB130" s="4"/>
      <c r="HXC130" s="4"/>
      <c r="HXD130" s="4"/>
      <c r="HXE130" s="4"/>
      <c r="HXF130" s="4"/>
      <c r="HXG130" s="4"/>
      <c r="HXH130" s="4"/>
      <c r="HXI130" s="4"/>
      <c r="HXJ130" s="4"/>
      <c r="HXK130" s="4"/>
      <c r="HXL130" s="4"/>
      <c r="HXM130" s="4"/>
      <c r="HXN130" s="4"/>
      <c r="HXO130" s="4"/>
      <c r="HXP130" s="4"/>
      <c r="HXQ130" s="4"/>
      <c r="HXR130" s="4"/>
      <c r="HXS130" s="4"/>
      <c r="HXT130" s="4"/>
      <c r="HXU130" s="4"/>
      <c r="HXV130" s="4"/>
      <c r="HXW130" s="4"/>
      <c r="HXX130" s="4"/>
      <c r="HXY130" s="4"/>
      <c r="HXZ130" s="4"/>
      <c r="HYA130" s="4"/>
      <c r="HYB130" s="4"/>
      <c r="HYC130" s="4"/>
      <c r="HYD130" s="4"/>
      <c r="HYE130" s="4"/>
      <c r="HYF130" s="4"/>
      <c r="HYG130" s="4"/>
      <c r="HYH130" s="4"/>
      <c r="HYI130" s="4"/>
      <c r="HYJ130" s="4"/>
      <c r="HYK130" s="4"/>
      <c r="HYL130" s="4"/>
      <c r="HYM130" s="4"/>
      <c r="HYN130" s="4"/>
      <c r="HYO130" s="4"/>
      <c r="HYP130" s="4"/>
      <c r="HYQ130" s="4"/>
      <c r="HYR130" s="4"/>
      <c r="HYS130" s="4"/>
      <c r="HYT130" s="4"/>
      <c r="HYU130" s="4"/>
      <c r="HYV130" s="4"/>
      <c r="HYW130" s="4"/>
      <c r="HYX130" s="4"/>
      <c r="HYY130" s="4"/>
      <c r="HYZ130" s="4"/>
      <c r="HZA130" s="4"/>
      <c r="HZB130" s="4"/>
      <c r="HZC130" s="4"/>
      <c r="HZD130" s="4"/>
      <c r="HZE130" s="4"/>
      <c r="HZF130" s="4"/>
      <c r="HZG130" s="4"/>
      <c r="HZH130" s="4"/>
      <c r="HZI130" s="4"/>
      <c r="HZJ130" s="4"/>
      <c r="HZK130" s="4"/>
      <c r="HZL130" s="4"/>
      <c r="HZM130" s="4"/>
      <c r="HZN130" s="4"/>
      <c r="HZO130" s="4"/>
      <c r="HZP130" s="4"/>
      <c r="HZQ130" s="4"/>
      <c r="HZR130" s="4"/>
      <c r="HZS130" s="4"/>
      <c r="HZT130" s="4"/>
      <c r="HZU130" s="4"/>
      <c r="HZV130" s="4"/>
      <c r="HZW130" s="4"/>
      <c r="HZX130" s="4"/>
      <c r="HZY130" s="4"/>
      <c r="HZZ130" s="4"/>
      <c r="IAA130" s="4"/>
      <c r="IAB130" s="4"/>
      <c r="IAC130" s="4"/>
      <c r="IAD130" s="4"/>
      <c r="IAE130" s="4"/>
      <c r="IAF130" s="4"/>
      <c r="IAG130" s="4"/>
      <c r="IAH130" s="4"/>
      <c r="IAI130" s="4"/>
      <c r="IAJ130" s="4"/>
      <c r="IAK130" s="4"/>
      <c r="IAL130" s="4"/>
      <c r="IAM130" s="4"/>
      <c r="IAN130" s="4"/>
      <c r="IAO130" s="4"/>
      <c r="IAP130" s="4"/>
      <c r="IAQ130" s="4"/>
      <c r="IAR130" s="4"/>
      <c r="IAS130" s="4"/>
      <c r="IAT130" s="4"/>
      <c r="IAU130" s="4"/>
      <c r="IAV130" s="4"/>
      <c r="IAW130" s="4"/>
      <c r="IAX130" s="4"/>
      <c r="IAY130" s="4"/>
      <c r="IAZ130" s="4"/>
      <c r="IBA130" s="4"/>
      <c r="IBB130" s="4"/>
      <c r="IBC130" s="4"/>
      <c r="IBD130" s="4"/>
      <c r="IBE130" s="4"/>
      <c r="IBF130" s="4"/>
      <c r="IBG130" s="4"/>
      <c r="IBH130" s="4"/>
      <c r="IBI130" s="4"/>
      <c r="IBJ130" s="4"/>
      <c r="IBK130" s="4"/>
      <c r="IBL130" s="4"/>
      <c r="IBM130" s="4"/>
      <c r="IBN130" s="4"/>
      <c r="IBO130" s="4"/>
      <c r="IBP130" s="4"/>
      <c r="IBQ130" s="4"/>
      <c r="IBR130" s="4"/>
      <c r="IBS130" s="4"/>
      <c r="IBT130" s="4"/>
      <c r="IBU130" s="4"/>
      <c r="IBV130" s="4"/>
      <c r="IBW130" s="4"/>
      <c r="IBX130" s="4"/>
      <c r="IBY130" s="4"/>
      <c r="IBZ130" s="4"/>
      <c r="ICA130" s="4"/>
      <c r="ICB130" s="4"/>
      <c r="ICC130" s="4"/>
      <c r="ICD130" s="4"/>
      <c r="ICE130" s="4"/>
      <c r="ICF130" s="4"/>
      <c r="ICG130" s="4"/>
      <c r="ICH130" s="4"/>
      <c r="ICI130" s="4"/>
      <c r="ICJ130" s="4"/>
      <c r="ICK130" s="4"/>
      <c r="ICL130" s="4"/>
      <c r="ICM130" s="4"/>
      <c r="ICN130" s="4"/>
      <c r="ICO130" s="4"/>
      <c r="ICP130" s="4"/>
      <c r="ICQ130" s="4"/>
      <c r="ICR130" s="4"/>
      <c r="ICS130" s="4"/>
      <c r="ICT130" s="4"/>
      <c r="ICU130" s="4"/>
      <c r="ICV130" s="4"/>
      <c r="ICW130" s="4"/>
      <c r="ICX130" s="4"/>
      <c r="ICY130" s="4"/>
      <c r="ICZ130" s="4"/>
      <c r="IDA130" s="4"/>
      <c r="IDB130" s="4"/>
      <c r="IDC130" s="4"/>
      <c r="IDD130" s="4"/>
      <c r="IDE130" s="4"/>
      <c r="IDF130" s="4"/>
      <c r="IDG130" s="4"/>
      <c r="IDH130" s="4"/>
      <c r="IDI130" s="4"/>
      <c r="IDJ130" s="4"/>
      <c r="IDK130" s="4"/>
      <c r="IDL130" s="4"/>
      <c r="IDM130" s="4"/>
      <c r="IDN130" s="4"/>
      <c r="IDO130" s="4"/>
      <c r="IDP130" s="4"/>
      <c r="IDQ130" s="4"/>
      <c r="IDR130" s="4"/>
      <c r="IDS130" s="4"/>
      <c r="IDT130" s="4"/>
      <c r="IDU130" s="4"/>
      <c r="IDV130" s="4"/>
      <c r="IDW130" s="4"/>
      <c r="IDX130" s="4"/>
      <c r="IDY130" s="4"/>
      <c r="IDZ130" s="4"/>
      <c r="IEA130" s="4"/>
      <c r="IEB130" s="4"/>
      <c r="IEC130" s="4"/>
      <c r="IED130" s="4"/>
      <c r="IEE130" s="4"/>
      <c r="IEF130" s="4"/>
      <c r="IEG130" s="4"/>
      <c r="IEH130" s="4"/>
      <c r="IEI130" s="4"/>
      <c r="IEJ130" s="4"/>
      <c r="IEK130" s="4"/>
      <c r="IEL130" s="4"/>
      <c r="IEM130" s="4"/>
      <c r="IEN130" s="4"/>
      <c r="IEO130" s="4"/>
      <c r="IEP130" s="4"/>
      <c r="IEQ130" s="4"/>
      <c r="IER130" s="4"/>
      <c r="IES130" s="4"/>
      <c r="IET130" s="4"/>
      <c r="IEU130" s="4"/>
      <c r="IEV130" s="4"/>
      <c r="IEW130" s="4"/>
      <c r="IEX130" s="4"/>
      <c r="IEY130" s="4"/>
      <c r="IEZ130" s="4"/>
      <c r="IFA130" s="4"/>
      <c r="IFB130" s="4"/>
      <c r="IFC130" s="4"/>
      <c r="IFD130" s="4"/>
      <c r="IFE130" s="4"/>
      <c r="IFF130" s="4"/>
      <c r="IFG130" s="4"/>
      <c r="IFH130" s="4"/>
      <c r="IFI130" s="4"/>
      <c r="IFJ130" s="4"/>
      <c r="IFK130" s="4"/>
      <c r="IFL130" s="4"/>
      <c r="IFM130" s="4"/>
      <c r="IFN130" s="4"/>
      <c r="IFO130" s="4"/>
      <c r="IFP130" s="4"/>
      <c r="IFQ130" s="4"/>
      <c r="IFR130" s="4"/>
      <c r="IFS130" s="4"/>
      <c r="IFT130" s="4"/>
      <c r="IFU130" s="4"/>
      <c r="IFV130" s="4"/>
      <c r="IFW130" s="4"/>
      <c r="IFX130" s="4"/>
      <c r="IFY130" s="4"/>
      <c r="IFZ130" s="4"/>
      <c r="IGA130" s="4"/>
      <c r="IGB130" s="4"/>
      <c r="IGC130" s="4"/>
      <c r="IGD130" s="4"/>
      <c r="IGE130" s="4"/>
      <c r="IGF130" s="4"/>
      <c r="IGG130" s="4"/>
      <c r="IGH130" s="4"/>
      <c r="IGI130" s="4"/>
      <c r="IGJ130" s="4"/>
      <c r="IGK130" s="4"/>
      <c r="IGL130" s="4"/>
      <c r="IGM130" s="4"/>
      <c r="IGN130" s="4"/>
      <c r="IGO130" s="4"/>
      <c r="IGP130" s="4"/>
      <c r="IGQ130" s="4"/>
      <c r="IGR130" s="4"/>
      <c r="IGS130" s="4"/>
      <c r="IGT130" s="4"/>
      <c r="IGU130" s="4"/>
      <c r="IGV130" s="4"/>
      <c r="IGW130" s="4"/>
      <c r="IGX130" s="4"/>
      <c r="IGY130" s="4"/>
      <c r="IGZ130" s="4"/>
      <c r="IHA130" s="4"/>
      <c r="IHB130" s="4"/>
      <c r="IHC130" s="4"/>
      <c r="IHD130" s="4"/>
      <c r="IHE130" s="4"/>
      <c r="IHF130" s="4"/>
      <c r="IHG130" s="4"/>
      <c r="IHH130" s="4"/>
      <c r="IHI130" s="4"/>
      <c r="IHJ130" s="4"/>
      <c r="IHK130" s="4"/>
      <c r="IHL130" s="4"/>
      <c r="IHM130" s="4"/>
      <c r="IHN130" s="4"/>
      <c r="IHO130" s="4"/>
      <c r="IHP130" s="4"/>
      <c r="IHQ130" s="4"/>
      <c r="IHR130" s="4"/>
      <c r="IHS130" s="4"/>
      <c r="IHT130" s="4"/>
      <c r="IHU130" s="4"/>
      <c r="IHV130" s="4"/>
      <c r="IHW130" s="4"/>
      <c r="IHX130" s="4"/>
      <c r="IHY130" s="4"/>
      <c r="IHZ130" s="4"/>
      <c r="IIA130" s="4"/>
      <c r="IIB130" s="4"/>
      <c r="IIC130" s="4"/>
      <c r="IID130" s="4"/>
      <c r="IIE130" s="4"/>
      <c r="IIF130" s="4"/>
      <c r="IIG130" s="4"/>
      <c r="IIH130" s="4"/>
      <c r="III130" s="4"/>
      <c r="IIJ130" s="4"/>
      <c r="IIK130" s="4"/>
      <c r="IIL130" s="4"/>
      <c r="IIM130" s="4"/>
      <c r="IIN130" s="4"/>
      <c r="IIO130" s="4"/>
      <c r="IIP130" s="4"/>
      <c r="IIQ130" s="4"/>
      <c r="IIR130" s="4"/>
      <c r="IIS130" s="4"/>
      <c r="IIT130" s="4"/>
      <c r="IIU130" s="4"/>
      <c r="IIV130" s="4"/>
      <c r="IIW130" s="4"/>
      <c r="IIX130" s="4"/>
      <c r="IIY130" s="4"/>
      <c r="IIZ130" s="4"/>
      <c r="IJA130" s="4"/>
      <c r="IJB130" s="4"/>
      <c r="IJC130" s="4"/>
      <c r="IJD130" s="4"/>
      <c r="IJE130" s="4"/>
      <c r="IJF130" s="4"/>
      <c r="IJG130" s="4"/>
      <c r="IJH130" s="4"/>
      <c r="IJI130" s="4"/>
      <c r="IJJ130" s="4"/>
      <c r="IJK130" s="4"/>
      <c r="IJL130" s="4"/>
      <c r="IJM130" s="4"/>
      <c r="IJN130" s="4"/>
      <c r="IJO130" s="4"/>
      <c r="IJP130" s="4"/>
      <c r="IJQ130" s="4"/>
      <c r="IJR130" s="4"/>
      <c r="IJS130" s="4"/>
      <c r="IJT130" s="4"/>
      <c r="IJU130" s="4"/>
      <c r="IJV130" s="4"/>
      <c r="IJW130" s="4"/>
      <c r="IJX130" s="4"/>
      <c r="IJY130" s="4"/>
      <c r="IJZ130" s="4"/>
      <c r="IKA130" s="4"/>
      <c r="IKB130" s="4"/>
      <c r="IKC130" s="4"/>
      <c r="IKD130" s="4"/>
      <c r="IKE130" s="4"/>
      <c r="IKF130" s="4"/>
      <c r="IKG130" s="4"/>
      <c r="IKH130" s="4"/>
      <c r="IKI130" s="4"/>
      <c r="IKJ130" s="4"/>
      <c r="IKK130" s="4"/>
      <c r="IKL130" s="4"/>
      <c r="IKM130" s="4"/>
      <c r="IKN130" s="4"/>
      <c r="IKO130" s="4"/>
      <c r="IKP130" s="4"/>
      <c r="IKQ130" s="4"/>
      <c r="IKR130" s="4"/>
      <c r="IKS130" s="4"/>
      <c r="IKT130" s="4"/>
      <c r="IKU130" s="4"/>
      <c r="IKV130" s="4"/>
      <c r="IKW130" s="4"/>
      <c r="IKX130" s="4"/>
      <c r="IKY130" s="4"/>
      <c r="IKZ130" s="4"/>
      <c r="ILA130" s="4"/>
      <c r="ILB130" s="4"/>
      <c r="ILC130" s="4"/>
      <c r="ILD130" s="4"/>
      <c r="ILE130" s="4"/>
      <c r="ILF130" s="4"/>
      <c r="ILG130" s="4"/>
      <c r="ILH130" s="4"/>
      <c r="ILI130" s="4"/>
      <c r="ILJ130" s="4"/>
      <c r="ILK130" s="4"/>
      <c r="ILL130" s="4"/>
      <c r="ILM130" s="4"/>
      <c r="ILN130" s="4"/>
      <c r="ILO130" s="4"/>
      <c r="ILP130" s="4"/>
      <c r="ILQ130" s="4"/>
      <c r="ILR130" s="4"/>
      <c r="ILS130" s="4"/>
      <c r="ILT130" s="4"/>
      <c r="ILU130" s="4"/>
      <c r="ILV130" s="4"/>
      <c r="ILW130" s="4"/>
      <c r="ILX130" s="4"/>
      <c r="ILY130" s="4"/>
      <c r="ILZ130" s="4"/>
      <c r="IMA130" s="4"/>
      <c r="IMB130" s="4"/>
      <c r="IMC130" s="4"/>
      <c r="IMD130" s="4"/>
      <c r="IME130" s="4"/>
      <c r="IMF130" s="4"/>
      <c r="IMG130" s="4"/>
      <c r="IMH130" s="4"/>
      <c r="IMI130" s="4"/>
      <c r="IMJ130" s="4"/>
      <c r="IMK130" s="4"/>
      <c r="IML130" s="4"/>
      <c r="IMM130" s="4"/>
      <c r="IMN130" s="4"/>
      <c r="IMO130" s="4"/>
      <c r="IMP130" s="4"/>
      <c r="IMQ130" s="4"/>
      <c r="IMR130" s="4"/>
      <c r="IMS130" s="4"/>
      <c r="IMT130" s="4"/>
      <c r="IMU130" s="4"/>
      <c r="IMV130" s="4"/>
      <c r="IMW130" s="4"/>
      <c r="IMX130" s="4"/>
      <c r="IMY130" s="4"/>
      <c r="IMZ130" s="4"/>
      <c r="INA130" s="4"/>
      <c r="INB130" s="4"/>
      <c r="INC130" s="4"/>
      <c r="IND130" s="4"/>
      <c r="INE130" s="4"/>
      <c r="INF130" s="4"/>
      <c r="ING130" s="4"/>
      <c r="INH130" s="4"/>
      <c r="INI130" s="4"/>
      <c r="INJ130" s="4"/>
      <c r="INK130" s="4"/>
      <c r="INL130" s="4"/>
      <c r="INM130" s="4"/>
      <c r="INN130" s="4"/>
      <c r="INO130" s="4"/>
      <c r="INP130" s="4"/>
      <c r="INQ130" s="4"/>
      <c r="INR130" s="4"/>
      <c r="INS130" s="4"/>
      <c r="INT130" s="4"/>
      <c r="INU130" s="4"/>
      <c r="INV130" s="4"/>
      <c r="INW130" s="4"/>
      <c r="INX130" s="4"/>
      <c r="INY130" s="4"/>
      <c r="INZ130" s="4"/>
      <c r="IOA130" s="4"/>
      <c r="IOB130" s="4"/>
      <c r="IOC130" s="4"/>
      <c r="IOD130" s="4"/>
      <c r="IOE130" s="4"/>
      <c r="IOF130" s="4"/>
      <c r="IOG130" s="4"/>
      <c r="IOH130" s="4"/>
      <c r="IOI130" s="4"/>
      <c r="IOJ130" s="4"/>
      <c r="IOK130" s="4"/>
      <c r="IOL130" s="4"/>
      <c r="IOM130" s="4"/>
      <c r="ION130" s="4"/>
      <c r="IOO130" s="4"/>
      <c r="IOP130" s="4"/>
      <c r="IOQ130" s="4"/>
      <c r="IOR130" s="4"/>
      <c r="IOS130" s="4"/>
      <c r="IOT130" s="4"/>
      <c r="IOU130" s="4"/>
      <c r="IOV130" s="4"/>
      <c r="IOW130" s="4"/>
      <c r="IOX130" s="4"/>
      <c r="IOY130" s="4"/>
      <c r="IOZ130" s="4"/>
      <c r="IPA130" s="4"/>
      <c r="IPB130" s="4"/>
      <c r="IPC130" s="4"/>
      <c r="IPD130" s="4"/>
      <c r="IPE130" s="4"/>
      <c r="IPF130" s="4"/>
      <c r="IPG130" s="4"/>
      <c r="IPH130" s="4"/>
      <c r="IPI130" s="4"/>
      <c r="IPJ130" s="4"/>
      <c r="IPK130" s="4"/>
      <c r="IPL130" s="4"/>
      <c r="IPM130" s="4"/>
      <c r="IPN130" s="4"/>
      <c r="IPO130" s="4"/>
      <c r="IPP130" s="4"/>
      <c r="IPQ130" s="4"/>
      <c r="IPR130" s="4"/>
      <c r="IPS130" s="4"/>
      <c r="IPT130" s="4"/>
      <c r="IPU130" s="4"/>
      <c r="IPV130" s="4"/>
      <c r="IPW130" s="4"/>
      <c r="IPX130" s="4"/>
      <c r="IPY130" s="4"/>
      <c r="IPZ130" s="4"/>
      <c r="IQA130" s="4"/>
      <c r="IQB130" s="4"/>
      <c r="IQC130" s="4"/>
      <c r="IQD130" s="4"/>
      <c r="IQE130" s="4"/>
      <c r="IQF130" s="4"/>
      <c r="IQG130" s="4"/>
      <c r="IQH130" s="4"/>
      <c r="IQI130" s="4"/>
      <c r="IQJ130" s="4"/>
      <c r="IQK130" s="4"/>
      <c r="IQL130" s="4"/>
      <c r="IQM130" s="4"/>
      <c r="IQN130" s="4"/>
      <c r="IQO130" s="4"/>
      <c r="IQP130" s="4"/>
      <c r="IQQ130" s="4"/>
      <c r="IQR130" s="4"/>
      <c r="IQS130" s="4"/>
      <c r="IQT130" s="4"/>
      <c r="IQU130" s="4"/>
      <c r="IQV130" s="4"/>
      <c r="IQW130" s="4"/>
      <c r="IQX130" s="4"/>
      <c r="IQY130" s="4"/>
      <c r="IQZ130" s="4"/>
      <c r="IRA130" s="4"/>
      <c r="IRB130" s="4"/>
      <c r="IRC130" s="4"/>
      <c r="IRD130" s="4"/>
      <c r="IRE130" s="4"/>
      <c r="IRF130" s="4"/>
      <c r="IRG130" s="4"/>
      <c r="IRH130" s="4"/>
      <c r="IRI130" s="4"/>
      <c r="IRJ130" s="4"/>
      <c r="IRK130" s="4"/>
      <c r="IRL130" s="4"/>
      <c r="IRM130" s="4"/>
      <c r="IRN130" s="4"/>
      <c r="IRO130" s="4"/>
      <c r="IRP130" s="4"/>
      <c r="IRQ130" s="4"/>
      <c r="IRR130" s="4"/>
      <c r="IRS130" s="4"/>
      <c r="IRT130" s="4"/>
      <c r="IRU130" s="4"/>
      <c r="IRV130" s="4"/>
      <c r="IRW130" s="4"/>
      <c r="IRX130" s="4"/>
      <c r="IRY130" s="4"/>
      <c r="IRZ130" s="4"/>
      <c r="ISA130" s="4"/>
      <c r="ISB130" s="4"/>
      <c r="ISC130" s="4"/>
      <c r="ISD130" s="4"/>
      <c r="ISE130" s="4"/>
      <c r="ISF130" s="4"/>
      <c r="ISG130" s="4"/>
      <c r="ISH130" s="4"/>
      <c r="ISI130" s="4"/>
      <c r="ISJ130" s="4"/>
      <c r="ISK130" s="4"/>
      <c r="ISL130" s="4"/>
      <c r="ISM130" s="4"/>
      <c r="ISN130" s="4"/>
      <c r="ISO130" s="4"/>
      <c r="ISP130" s="4"/>
      <c r="ISQ130" s="4"/>
      <c r="ISR130" s="4"/>
      <c r="ISS130" s="4"/>
      <c r="IST130" s="4"/>
      <c r="ISU130" s="4"/>
      <c r="ISV130" s="4"/>
      <c r="ISW130" s="4"/>
      <c r="ISX130" s="4"/>
      <c r="ISY130" s="4"/>
      <c r="ISZ130" s="4"/>
      <c r="ITA130" s="4"/>
      <c r="ITB130" s="4"/>
      <c r="ITC130" s="4"/>
      <c r="ITD130" s="4"/>
      <c r="ITE130" s="4"/>
      <c r="ITF130" s="4"/>
      <c r="ITG130" s="4"/>
      <c r="ITH130" s="4"/>
      <c r="ITI130" s="4"/>
      <c r="ITJ130" s="4"/>
      <c r="ITK130" s="4"/>
      <c r="ITL130" s="4"/>
      <c r="ITM130" s="4"/>
      <c r="ITN130" s="4"/>
      <c r="ITO130" s="4"/>
      <c r="ITP130" s="4"/>
      <c r="ITQ130" s="4"/>
      <c r="ITR130" s="4"/>
      <c r="ITS130" s="4"/>
      <c r="ITT130" s="4"/>
      <c r="ITU130" s="4"/>
      <c r="ITV130" s="4"/>
      <c r="ITW130" s="4"/>
      <c r="ITX130" s="4"/>
      <c r="ITY130" s="4"/>
      <c r="ITZ130" s="4"/>
      <c r="IUA130" s="4"/>
      <c r="IUB130" s="4"/>
      <c r="IUC130" s="4"/>
      <c r="IUD130" s="4"/>
      <c r="IUE130" s="4"/>
      <c r="IUF130" s="4"/>
      <c r="IUG130" s="4"/>
      <c r="IUH130" s="4"/>
      <c r="IUI130" s="4"/>
      <c r="IUJ130" s="4"/>
      <c r="IUK130" s="4"/>
      <c r="IUL130" s="4"/>
      <c r="IUM130" s="4"/>
      <c r="IUN130" s="4"/>
      <c r="IUO130" s="4"/>
      <c r="IUP130" s="4"/>
      <c r="IUQ130" s="4"/>
      <c r="IUR130" s="4"/>
      <c r="IUS130" s="4"/>
      <c r="IUT130" s="4"/>
      <c r="IUU130" s="4"/>
      <c r="IUV130" s="4"/>
      <c r="IUW130" s="4"/>
      <c r="IUX130" s="4"/>
      <c r="IUY130" s="4"/>
      <c r="IUZ130" s="4"/>
      <c r="IVA130" s="4"/>
      <c r="IVB130" s="4"/>
      <c r="IVC130" s="4"/>
      <c r="IVD130" s="4"/>
      <c r="IVE130" s="4"/>
      <c r="IVF130" s="4"/>
      <c r="IVG130" s="4"/>
      <c r="IVH130" s="4"/>
      <c r="IVI130" s="4"/>
      <c r="IVJ130" s="4"/>
      <c r="IVK130" s="4"/>
      <c r="IVL130" s="4"/>
      <c r="IVM130" s="4"/>
      <c r="IVN130" s="4"/>
      <c r="IVO130" s="4"/>
      <c r="IVP130" s="4"/>
      <c r="IVQ130" s="4"/>
      <c r="IVR130" s="4"/>
      <c r="IVS130" s="4"/>
      <c r="IVT130" s="4"/>
      <c r="IVU130" s="4"/>
      <c r="IVV130" s="4"/>
      <c r="IVW130" s="4"/>
      <c r="IVX130" s="4"/>
      <c r="IVY130" s="4"/>
      <c r="IVZ130" s="4"/>
      <c r="IWA130" s="4"/>
      <c r="IWB130" s="4"/>
      <c r="IWC130" s="4"/>
      <c r="IWD130" s="4"/>
      <c r="IWE130" s="4"/>
      <c r="IWF130" s="4"/>
      <c r="IWG130" s="4"/>
      <c r="IWH130" s="4"/>
      <c r="IWI130" s="4"/>
      <c r="IWJ130" s="4"/>
      <c r="IWK130" s="4"/>
      <c r="IWL130" s="4"/>
      <c r="IWM130" s="4"/>
      <c r="IWN130" s="4"/>
      <c r="IWO130" s="4"/>
      <c r="IWP130" s="4"/>
      <c r="IWQ130" s="4"/>
      <c r="IWR130" s="4"/>
      <c r="IWS130" s="4"/>
      <c r="IWT130" s="4"/>
      <c r="IWU130" s="4"/>
      <c r="IWV130" s="4"/>
      <c r="IWW130" s="4"/>
      <c r="IWX130" s="4"/>
      <c r="IWY130" s="4"/>
      <c r="IWZ130" s="4"/>
      <c r="IXA130" s="4"/>
      <c r="IXB130" s="4"/>
      <c r="IXC130" s="4"/>
      <c r="IXD130" s="4"/>
      <c r="IXE130" s="4"/>
      <c r="IXF130" s="4"/>
      <c r="IXG130" s="4"/>
      <c r="IXH130" s="4"/>
      <c r="IXI130" s="4"/>
      <c r="IXJ130" s="4"/>
      <c r="IXK130" s="4"/>
      <c r="IXL130" s="4"/>
      <c r="IXM130" s="4"/>
      <c r="IXN130" s="4"/>
      <c r="IXO130" s="4"/>
      <c r="IXP130" s="4"/>
      <c r="IXQ130" s="4"/>
      <c r="IXR130" s="4"/>
      <c r="IXS130" s="4"/>
      <c r="IXT130" s="4"/>
      <c r="IXU130" s="4"/>
      <c r="IXV130" s="4"/>
      <c r="IXW130" s="4"/>
      <c r="IXX130" s="4"/>
      <c r="IXY130" s="4"/>
      <c r="IXZ130" s="4"/>
      <c r="IYA130" s="4"/>
      <c r="IYB130" s="4"/>
      <c r="IYC130" s="4"/>
      <c r="IYD130" s="4"/>
      <c r="IYE130" s="4"/>
      <c r="IYF130" s="4"/>
      <c r="IYG130" s="4"/>
      <c r="IYH130" s="4"/>
      <c r="IYI130" s="4"/>
      <c r="IYJ130" s="4"/>
      <c r="IYK130" s="4"/>
      <c r="IYL130" s="4"/>
      <c r="IYM130" s="4"/>
      <c r="IYN130" s="4"/>
      <c r="IYO130" s="4"/>
      <c r="IYP130" s="4"/>
      <c r="IYQ130" s="4"/>
      <c r="IYR130" s="4"/>
      <c r="IYS130" s="4"/>
      <c r="IYT130" s="4"/>
      <c r="IYU130" s="4"/>
      <c r="IYV130" s="4"/>
      <c r="IYW130" s="4"/>
      <c r="IYX130" s="4"/>
      <c r="IYY130" s="4"/>
      <c r="IYZ130" s="4"/>
      <c r="IZA130" s="4"/>
      <c r="IZB130" s="4"/>
      <c r="IZC130" s="4"/>
      <c r="IZD130" s="4"/>
      <c r="IZE130" s="4"/>
      <c r="IZF130" s="4"/>
      <c r="IZG130" s="4"/>
      <c r="IZH130" s="4"/>
      <c r="IZI130" s="4"/>
      <c r="IZJ130" s="4"/>
      <c r="IZK130" s="4"/>
      <c r="IZL130" s="4"/>
      <c r="IZM130" s="4"/>
      <c r="IZN130" s="4"/>
      <c r="IZO130" s="4"/>
      <c r="IZP130" s="4"/>
      <c r="IZQ130" s="4"/>
      <c r="IZR130" s="4"/>
      <c r="IZS130" s="4"/>
      <c r="IZT130" s="4"/>
      <c r="IZU130" s="4"/>
      <c r="IZV130" s="4"/>
      <c r="IZW130" s="4"/>
      <c r="IZX130" s="4"/>
      <c r="IZY130" s="4"/>
      <c r="IZZ130" s="4"/>
      <c r="JAA130" s="4"/>
      <c r="JAB130" s="4"/>
      <c r="JAC130" s="4"/>
      <c r="JAD130" s="4"/>
      <c r="JAE130" s="4"/>
      <c r="JAF130" s="4"/>
      <c r="JAG130" s="4"/>
      <c r="JAH130" s="4"/>
      <c r="JAI130" s="4"/>
      <c r="JAJ130" s="4"/>
      <c r="JAK130" s="4"/>
      <c r="JAL130" s="4"/>
      <c r="JAM130" s="4"/>
      <c r="JAN130" s="4"/>
      <c r="JAO130" s="4"/>
      <c r="JAP130" s="4"/>
      <c r="JAQ130" s="4"/>
      <c r="JAR130" s="4"/>
      <c r="JAS130" s="4"/>
      <c r="JAT130" s="4"/>
      <c r="JAU130" s="4"/>
      <c r="JAV130" s="4"/>
      <c r="JAW130" s="4"/>
      <c r="JAX130" s="4"/>
      <c r="JAY130" s="4"/>
      <c r="JAZ130" s="4"/>
      <c r="JBA130" s="4"/>
      <c r="JBB130" s="4"/>
      <c r="JBC130" s="4"/>
      <c r="JBD130" s="4"/>
      <c r="JBE130" s="4"/>
      <c r="JBF130" s="4"/>
      <c r="JBG130" s="4"/>
      <c r="JBH130" s="4"/>
      <c r="JBI130" s="4"/>
      <c r="JBJ130" s="4"/>
      <c r="JBK130" s="4"/>
      <c r="JBL130" s="4"/>
      <c r="JBM130" s="4"/>
      <c r="JBN130" s="4"/>
      <c r="JBO130" s="4"/>
      <c r="JBP130" s="4"/>
      <c r="JBQ130" s="4"/>
      <c r="JBR130" s="4"/>
      <c r="JBS130" s="4"/>
      <c r="JBT130" s="4"/>
      <c r="JBU130" s="4"/>
      <c r="JBV130" s="4"/>
      <c r="JBW130" s="4"/>
      <c r="JBX130" s="4"/>
      <c r="JBY130" s="4"/>
      <c r="JBZ130" s="4"/>
      <c r="JCA130" s="4"/>
      <c r="JCB130" s="4"/>
      <c r="JCC130" s="4"/>
      <c r="JCD130" s="4"/>
      <c r="JCE130" s="4"/>
      <c r="JCF130" s="4"/>
      <c r="JCG130" s="4"/>
      <c r="JCH130" s="4"/>
      <c r="JCI130" s="4"/>
      <c r="JCJ130" s="4"/>
      <c r="JCK130" s="4"/>
      <c r="JCL130" s="4"/>
      <c r="JCM130" s="4"/>
      <c r="JCN130" s="4"/>
      <c r="JCO130" s="4"/>
      <c r="JCP130" s="4"/>
      <c r="JCQ130" s="4"/>
      <c r="JCR130" s="4"/>
      <c r="JCS130" s="4"/>
      <c r="JCT130" s="4"/>
      <c r="JCU130" s="4"/>
      <c r="JCV130" s="4"/>
      <c r="JCW130" s="4"/>
      <c r="JCX130" s="4"/>
      <c r="JCY130" s="4"/>
      <c r="JCZ130" s="4"/>
      <c r="JDA130" s="4"/>
      <c r="JDB130" s="4"/>
      <c r="JDC130" s="4"/>
      <c r="JDD130" s="4"/>
      <c r="JDE130" s="4"/>
      <c r="JDF130" s="4"/>
      <c r="JDG130" s="4"/>
      <c r="JDH130" s="4"/>
      <c r="JDI130" s="4"/>
      <c r="JDJ130" s="4"/>
      <c r="JDK130" s="4"/>
      <c r="JDL130" s="4"/>
      <c r="JDM130" s="4"/>
      <c r="JDN130" s="4"/>
      <c r="JDO130" s="4"/>
      <c r="JDP130" s="4"/>
      <c r="JDQ130" s="4"/>
      <c r="JDR130" s="4"/>
      <c r="JDS130" s="4"/>
      <c r="JDT130" s="4"/>
      <c r="JDU130" s="4"/>
      <c r="JDV130" s="4"/>
      <c r="JDW130" s="4"/>
      <c r="JDX130" s="4"/>
      <c r="JDY130" s="4"/>
      <c r="JDZ130" s="4"/>
      <c r="JEA130" s="4"/>
      <c r="JEB130" s="4"/>
      <c r="JEC130" s="4"/>
      <c r="JED130" s="4"/>
      <c r="JEE130" s="4"/>
      <c r="JEF130" s="4"/>
      <c r="JEG130" s="4"/>
      <c r="JEH130" s="4"/>
      <c r="JEI130" s="4"/>
      <c r="JEJ130" s="4"/>
      <c r="JEK130" s="4"/>
      <c r="JEL130" s="4"/>
      <c r="JEM130" s="4"/>
      <c r="JEN130" s="4"/>
      <c r="JEO130" s="4"/>
      <c r="JEP130" s="4"/>
      <c r="JEQ130" s="4"/>
      <c r="JER130" s="4"/>
      <c r="JES130" s="4"/>
      <c r="JET130" s="4"/>
      <c r="JEU130" s="4"/>
      <c r="JEV130" s="4"/>
      <c r="JEW130" s="4"/>
      <c r="JEX130" s="4"/>
      <c r="JEY130" s="4"/>
      <c r="JEZ130" s="4"/>
      <c r="JFA130" s="4"/>
      <c r="JFB130" s="4"/>
      <c r="JFC130" s="4"/>
      <c r="JFD130" s="4"/>
      <c r="JFE130" s="4"/>
      <c r="JFF130" s="4"/>
      <c r="JFG130" s="4"/>
      <c r="JFH130" s="4"/>
      <c r="JFI130" s="4"/>
      <c r="JFJ130" s="4"/>
      <c r="JFK130" s="4"/>
      <c r="JFL130" s="4"/>
      <c r="JFM130" s="4"/>
      <c r="JFN130" s="4"/>
      <c r="JFO130" s="4"/>
      <c r="JFP130" s="4"/>
      <c r="JFQ130" s="4"/>
      <c r="JFR130" s="4"/>
      <c r="JFS130" s="4"/>
      <c r="JFT130" s="4"/>
      <c r="JFU130" s="4"/>
      <c r="JFV130" s="4"/>
      <c r="JFW130" s="4"/>
      <c r="JFX130" s="4"/>
      <c r="JFY130" s="4"/>
      <c r="JFZ130" s="4"/>
      <c r="JGA130" s="4"/>
      <c r="JGB130" s="4"/>
      <c r="JGC130" s="4"/>
      <c r="JGD130" s="4"/>
      <c r="JGE130" s="4"/>
      <c r="JGF130" s="4"/>
      <c r="JGG130" s="4"/>
      <c r="JGH130" s="4"/>
      <c r="JGI130" s="4"/>
      <c r="JGJ130" s="4"/>
      <c r="JGK130" s="4"/>
      <c r="JGL130" s="4"/>
      <c r="JGM130" s="4"/>
      <c r="JGN130" s="4"/>
      <c r="JGO130" s="4"/>
      <c r="JGP130" s="4"/>
      <c r="JGQ130" s="4"/>
      <c r="JGR130" s="4"/>
      <c r="JGS130" s="4"/>
      <c r="JGT130" s="4"/>
      <c r="JGU130" s="4"/>
      <c r="JGV130" s="4"/>
      <c r="JGW130" s="4"/>
      <c r="JGX130" s="4"/>
      <c r="JGY130" s="4"/>
      <c r="JGZ130" s="4"/>
      <c r="JHA130" s="4"/>
      <c r="JHB130" s="4"/>
      <c r="JHC130" s="4"/>
      <c r="JHD130" s="4"/>
      <c r="JHE130" s="4"/>
      <c r="JHF130" s="4"/>
      <c r="JHG130" s="4"/>
      <c r="JHH130" s="4"/>
      <c r="JHI130" s="4"/>
      <c r="JHJ130" s="4"/>
      <c r="JHK130" s="4"/>
      <c r="JHL130" s="4"/>
      <c r="JHM130" s="4"/>
      <c r="JHN130" s="4"/>
      <c r="JHO130" s="4"/>
      <c r="JHP130" s="4"/>
      <c r="JHQ130" s="4"/>
      <c r="JHR130" s="4"/>
      <c r="JHS130" s="4"/>
      <c r="JHT130" s="4"/>
      <c r="JHU130" s="4"/>
      <c r="JHV130" s="4"/>
      <c r="JHW130" s="4"/>
      <c r="JHX130" s="4"/>
      <c r="JHY130" s="4"/>
      <c r="JHZ130" s="4"/>
      <c r="JIA130" s="4"/>
      <c r="JIB130" s="4"/>
      <c r="JIC130" s="4"/>
      <c r="JID130" s="4"/>
      <c r="JIE130" s="4"/>
      <c r="JIF130" s="4"/>
      <c r="JIG130" s="4"/>
      <c r="JIH130" s="4"/>
      <c r="JII130" s="4"/>
      <c r="JIJ130" s="4"/>
      <c r="JIK130" s="4"/>
      <c r="JIL130" s="4"/>
      <c r="JIM130" s="4"/>
      <c r="JIN130" s="4"/>
      <c r="JIO130" s="4"/>
      <c r="JIP130" s="4"/>
      <c r="JIQ130" s="4"/>
      <c r="JIR130" s="4"/>
      <c r="JIS130" s="4"/>
      <c r="JIT130" s="4"/>
      <c r="JIU130" s="4"/>
      <c r="JIV130" s="4"/>
      <c r="JIW130" s="4"/>
      <c r="JIX130" s="4"/>
      <c r="JIY130" s="4"/>
      <c r="JIZ130" s="4"/>
      <c r="JJA130" s="4"/>
      <c r="JJB130" s="4"/>
      <c r="JJC130" s="4"/>
      <c r="JJD130" s="4"/>
      <c r="JJE130" s="4"/>
      <c r="JJF130" s="4"/>
      <c r="JJG130" s="4"/>
      <c r="JJH130" s="4"/>
      <c r="JJI130" s="4"/>
      <c r="JJJ130" s="4"/>
      <c r="JJK130" s="4"/>
      <c r="JJL130" s="4"/>
      <c r="JJM130" s="4"/>
      <c r="JJN130" s="4"/>
      <c r="JJO130" s="4"/>
      <c r="JJP130" s="4"/>
      <c r="JJQ130" s="4"/>
      <c r="JJR130" s="4"/>
      <c r="JJS130" s="4"/>
      <c r="JJT130" s="4"/>
      <c r="JJU130" s="4"/>
      <c r="JJV130" s="4"/>
      <c r="JJW130" s="4"/>
      <c r="JJX130" s="4"/>
      <c r="JJY130" s="4"/>
      <c r="JJZ130" s="4"/>
      <c r="JKA130" s="4"/>
      <c r="JKB130" s="4"/>
      <c r="JKC130" s="4"/>
      <c r="JKD130" s="4"/>
      <c r="JKE130" s="4"/>
      <c r="JKF130" s="4"/>
      <c r="JKG130" s="4"/>
      <c r="JKH130" s="4"/>
      <c r="JKI130" s="4"/>
      <c r="JKJ130" s="4"/>
      <c r="JKK130" s="4"/>
      <c r="JKL130" s="4"/>
      <c r="JKM130" s="4"/>
      <c r="JKN130" s="4"/>
      <c r="JKO130" s="4"/>
      <c r="JKP130" s="4"/>
      <c r="JKQ130" s="4"/>
      <c r="JKR130" s="4"/>
      <c r="JKS130" s="4"/>
      <c r="JKT130" s="4"/>
      <c r="JKU130" s="4"/>
      <c r="JKV130" s="4"/>
      <c r="JKW130" s="4"/>
      <c r="JKX130" s="4"/>
      <c r="JKY130" s="4"/>
      <c r="JKZ130" s="4"/>
      <c r="JLA130" s="4"/>
      <c r="JLB130" s="4"/>
      <c r="JLC130" s="4"/>
      <c r="JLD130" s="4"/>
      <c r="JLE130" s="4"/>
      <c r="JLF130" s="4"/>
      <c r="JLG130" s="4"/>
      <c r="JLH130" s="4"/>
      <c r="JLI130" s="4"/>
      <c r="JLJ130" s="4"/>
      <c r="JLK130" s="4"/>
      <c r="JLL130" s="4"/>
      <c r="JLM130" s="4"/>
      <c r="JLN130" s="4"/>
      <c r="JLO130" s="4"/>
      <c r="JLP130" s="4"/>
      <c r="JLQ130" s="4"/>
      <c r="JLR130" s="4"/>
      <c r="JLS130" s="4"/>
      <c r="JLT130" s="4"/>
      <c r="JLU130" s="4"/>
      <c r="JLV130" s="4"/>
      <c r="JLW130" s="4"/>
      <c r="JLX130" s="4"/>
      <c r="JLY130" s="4"/>
      <c r="JLZ130" s="4"/>
      <c r="JMA130" s="4"/>
      <c r="JMB130" s="4"/>
      <c r="JMC130" s="4"/>
      <c r="JMD130" s="4"/>
      <c r="JME130" s="4"/>
      <c r="JMF130" s="4"/>
      <c r="JMG130" s="4"/>
      <c r="JMH130" s="4"/>
      <c r="JMI130" s="4"/>
      <c r="JMJ130" s="4"/>
      <c r="JMK130" s="4"/>
      <c r="JML130" s="4"/>
      <c r="JMM130" s="4"/>
      <c r="JMN130" s="4"/>
      <c r="JMO130" s="4"/>
      <c r="JMP130" s="4"/>
      <c r="JMQ130" s="4"/>
      <c r="JMR130" s="4"/>
      <c r="JMS130" s="4"/>
      <c r="JMT130" s="4"/>
      <c r="JMU130" s="4"/>
      <c r="JMV130" s="4"/>
      <c r="JMW130" s="4"/>
      <c r="JMX130" s="4"/>
      <c r="JMY130" s="4"/>
      <c r="JMZ130" s="4"/>
      <c r="JNA130" s="4"/>
      <c r="JNB130" s="4"/>
      <c r="JNC130" s="4"/>
      <c r="JND130" s="4"/>
      <c r="JNE130" s="4"/>
      <c r="JNF130" s="4"/>
      <c r="JNG130" s="4"/>
      <c r="JNH130" s="4"/>
      <c r="JNI130" s="4"/>
      <c r="JNJ130" s="4"/>
      <c r="JNK130" s="4"/>
      <c r="JNL130" s="4"/>
      <c r="JNM130" s="4"/>
      <c r="JNN130" s="4"/>
      <c r="JNO130" s="4"/>
      <c r="JNP130" s="4"/>
      <c r="JNQ130" s="4"/>
      <c r="JNR130" s="4"/>
      <c r="JNS130" s="4"/>
      <c r="JNT130" s="4"/>
      <c r="JNU130" s="4"/>
      <c r="JNV130" s="4"/>
      <c r="JNW130" s="4"/>
      <c r="JNX130" s="4"/>
      <c r="JNY130" s="4"/>
      <c r="JNZ130" s="4"/>
      <c r="JOA130" s="4"/>
      <c r="JOB130" s="4"/>
      <c r="JOC130" s="4"/>
      <c r="JOD130" s="4"/>
      <c r="JOE130" s="4"/>
      <c r="JOF130" s="4"/>
      <c r="JOG130" s="4"/>
      <c r="JOH130" s="4"/>
      <c r="JOI130" s="4"/>
      <c r="JOJ130" s="4"/>
      <c r="JOK130" s="4"/>
      <c r="JOL130" s="4"/>
      <c r="JOM130" s="4"/>
      <c r="JON130" s="4"/>
      <c r="JOO130" s="4"/>
      <c r="JOP130" s="4"/>
      <c r="JOQ130" s="4"/>
      <c r="JOR130" s="4"/>
      <c r="JOS130" s="4"/>
      <c r="JOT130" s="4"/>
      <c r="JOU130" s="4"/>
      <c r="JOV130" s="4"/>
      <c r="JOW130" s="4"/>
      <c r="JOX130" s="4"/>
      <c r="JOY130" s="4"/>
      <c r="JOZ130" s="4"/>
      <c r="JPA130" s="4"/>
      <c r="JPB130" s="4"/>
      <c r="JPC130" s="4"/>
      <c r="JPD130" s="4"/>
      <c r="JPE130" s="4"/>
      <c r="JPF130" s="4"/>
      <c r="JPG130" s="4"/>
      <c r="JPH130" s="4"/>
      <c r="JPI130" s="4"/>
      <c r="JPJ130" s="4"/>
      <c r="JPK130" s="4"/>
      <c r="JPL130" s="4"/>
      <c r="JPM130" s="4"/>
      <c r="JPN130" s="4"/>
      <c r="JPO130" s="4"/>
      <c r="JPP130" s="4"/>
      <c r="JPQ130" s="4"/>
      <c r="JPR130" s="4"/>
      <c r="JPS130" s="4"/>
      <c r="JPT130" s="4"/>
      <c r="JPU130" s="4"/>
      <c r="JPV130" s="4"/>
      <c r="JPW130" s="4"/>
      <c r="JPX130" s="4"/>
      <c r="JPY130" s="4"/>
      <c r="JPZ130" s="4"/>
      <c r="JQA130" s="4"/>
      <c r="JQB130" s="4"/>
      <c r="JQC130" s="4"/>
      <c r="JQD130" s="4"/>
      <c r="JQE130" s="4"/>
      <c r="JQF130" s="4"/>
      <c r="JQG130" s="4"/>
      <c r="JQH130" s="4"/>
      <c r="JQI130" s="4"/>
      <c r="JQJ130" s="4"/>
      <c r="JQK130" s="4"/>
      <c r="JQL130" s="4"/>
      <c r="JQM130" s="4"/>
      <c r="JQN130" s="4"/>
      <c r="JQO130" s="4"/>
      <c r="JQP130" s="4"/>
      <c r="JQQ130" s="4"/>
      <c r="JQR130" s="4"/>
      <c r="JQS130" s="4"/>
      <c r="JQT130" s="4"/>
      <c r="JQU130" s="4"/>
      <c r="JQV130" s="4"/>
      <c r="JQW130" s="4"/>
      <c r="JQX130" s="4"/>
      <c r="JQY130" s="4"/>
      <c r="JQZ130" s="4"/>
      <c r="JRA130" s="4"/>
      <c r="JRB130" s="4"/>
      <c r="JRC130" s="4"/>
      <c r="JRD130" s="4"/>
      <c r="JRE130" s="4"/>
      <c r="JRF130" s="4"/>
      <c r="JRG130" s="4"/>
      <c r="JRH130" s="4"/>
      <c r="JRI130" s="4"/>
      <c r="JRJ130" s="4"/>
      <c r="JRK130" s="4"/>
      <c r="JRL130" s="4"/>
      <c r="JRM130" s="4"/>
      <c r="JRN130" s="4"/>
      <c r="JRO130" s="4"/>
      <c r="JRP130" s="4"/>
      <c r="JRQ130" s="4"/>
      <c r="JRR130" s="4"/>
      <c r="JRS130" s="4"/>
      <c r="JRT130" s="4"/>
      <c r="JRU130" s="4"/>
      <c r="JRV130" s="4"/>
      <c r="JRW130" s="4"/>
      <c r="JRX130" s="4"/>
      <c r="JRY130" s="4"/>
      <c r="JRZ130" s="4"/>
      <c r="JSA130" s="4"/>
      <c r="JSB130" s="4"/>
      <c r="JSC130" s="4"/>
      <c r="JSD130" s="4"/>
      <c r="JSE130" s="4"/>
      <c r="JSF130" s="4"/>
      <c r="JSG130" s="4"/>
      <c r="JSH130" s="4"/>
      <c r="JSI130" s="4"/>
      <c r="JSJ130" s="4"/>
      <c r="JSK130" s="4"/>
      <c r="JSL130" s="4"/>
      <c r="JSM130" s="4"/>
      <c r="JSN130" s="4"/>
      <c r="JSO130" s="4"/>
      <c r="JSP130" s="4"/>
      <c r="JSQ130" s="4"/>
      <c r="JSR130" s="4"/>
      <c r="JSS130" s="4"/>
      <c r="JST130" s="4"/>
      <c r="JSU130" s="4"/>
      <c r="JSV130" s="4"/>
      <c r="JSW130" s="4"/>
      <c r="JSX130" s="4"/>
      <c r="JSY130" s="4"/>
      <c r="JSZ130" s="4"/>
      <c r="JTA130" s="4"/>
      <c r="JTB130" s="4"/>
      <c r="JTC130" s="4"/>
      <c r="JTD130" s="4"/>
      <c r="JTE130" s="4"/>
      <c r="JTF130" s="4"/>
      <c r="JTG130" s="4"/>
      <c r="JTH130" s="4"/>
      <c r="JTI130" s="4"/>
      <c r="JTJ130" s="4"/>
      <c r="JTK130" s="4"/>
      <c r="JTL130" s="4"/>
      <c r="JTM130" s="4"/>
      <c r="JTN130" s="4"/>
      <c r="JTO130" s="4"/>
      <c r="JTP130" s="4"/>
      <c r="JTQ130" s="4"/>
      <c r="JTR130" s="4"/>
      <c r="JTS130" s="4"/>
      <c r="JTT130" s="4"/>
      <c r="JTU130" s="4"/>
      <c r="JTV130" s="4"/>
      <c r="JTW130" s="4"/>
      <c r="JTX130" s="4"/>
      <c r="JTY130" s="4"/>
      <c r="JTZ130" s="4"/>
      <c r="JUA130" s="4"/>
      <c r="JUB130" s="4"/>
      <c r="JUC130" s="4"/>
      <c r="JUD130" s="4"/>
      <c r="JUE130" s="4"/>
      <c r="JUF130" s="4"/>
      <c r="JUG130" s="4"/>
      <c r="JUH130" s="4"/>
      <c r="JUI130" s="4"/>
      <c r="JUJ130" s="4"/>
      <c r="JUK130" s="4"/>
      <c r="JUL130" s="4"/>
      <c r="JUM130" s="4"/>
      <c r="JUN130" s="4"/>
      <c r="JUO130" s="4"/>
      <c r="JUP130" s="4"/>
      <c r="JUQ130" s="4"/>
      <c r="JUR130" s="4"/>
      <c r="JUS130" s="4"/>
      <c r="JUT130" s="4"/>
      <c r="JUU130" s="4"/>
      <c r="JUV130" s="4"/>
      <c r="JUW130" s="4"/>
      <c r="JUX130" s="4"/>
      <c r="JUY130" s="4"/>
      <c r="JUZ130" s="4"/>
      <c r="JVA130" s="4"/>
      <c r="JVB130" s="4"/>
      <c r="JVC130" s="4"/>
      <c r="JVD130" s="4"/>
      <c r="JVE130" s="4"/>
      <c r="JVF130" s="4"/>
      <c r="JVG130" s="4"/>
      <c r="JVH130" s="4"/>
      <c r="JVI130" s="4"/>
      <c r="JVJ130" s="4"/>
      <c r="JVK130" s="4"/>
      <c r="JVL130" s="4"/>
      <c r="JVM130" s="4"/>
      <c r="JVN130" s="4"/>
      <c r="JVO130" s="4"/>
      <c r="JVP130" s="4"/>
      <c r="JVQ130" s="4"/>
      <c r="JVR130" s="4"/>
      <c r="JVS130" s="4"/>
      <c r="JVT130" s="4"/>
      <c r="JVU130" s="4"/>
      <c r="JVV130" s="4"/>
      <c r="JVW130" s="4"/>
      <c r="JVX130" s="4"/>
      <c r="JVY130" s="4"/>
      <c r="JVZ130" s="4"/>
      <c r="JWA130" s="4"/>
      <c r="JWB130" s="4"/>
      <c r="JWC130" s="4"/>
      <c r="JWD130" s="4"/>
      <c r="JWE130" s="4"/>
      <c r="JWF130" s="4"/>
      <c r="JWG130" s="4"/>
      <c r="JWH130" s="4"/>
      <c r="JWI130" s="4"/>
      <c r="JWJ130" s="4"/>
      <c r="JWK130" s="4"/>
      <c r="JWL130" s="4"/>
      <c r="JWM130" s="4"/>
      <c r="JWN130" s="4"/>
      <c r="JWO130" s="4"/>
      <c r="JWP130" s="4"/>
      <c r="JWQ130" s="4"/>
      <c r="JWR130" s="4"/>
      <c r="JWS130" s="4"/>
      <c r="JWT130" s="4"/>
      <c r="JWU130" s="4"/>
      <c r="JWV130" s="4"/>
      <c r="JWW130" s="4"/>
      <c r="JWX130" s="4"/>
      <c r="JWY130" s="4"/>
      <c r="JWZ130" s="4"/>
      <c r="JXA130" s="4"/>
      <c r="JXB130" s="4"/>
      <c r="JXC130" s="4"/>
      <c r="JXD130" s="4"/>
      <c r="JXE130" s="4"/>
      <c r="JXF130" s="4"/>
      <c r="JXG130" s="4"/>
      <c r="JXH130" s="4"/>
      <c r="JXI130" s="4"/>
      <c r="JXJ130" s="4"/>
      <c r="JXK130" s="4"/>
      <c r="JXL130" s="4"/>
      <c r="JXM130" s="4"/>
      <c r="JXN130" s="4"/>
      <c r="JXO130" s="4"/>
      <c r="JXP130" s="4"/>
      <c r="JXQ130" s="4"/>
      <c r="JXR130" s="4"/>
      <c r="JXS130" s="4"/>
      <c r="JXT130" s="4"/>
      <c r="JXU130" s="4"/>
      <c r="JXV130" s="4"/>
      <c r="JXW130" s="4"/>
      <c r="JXX130" s="4"/>
      <c r="JXY130" s="4"/>
      <c r="JXZ130" s="4"/>
      <c r="JYA130" s="4"/>
      <c r="JYB130" s="4"/>
      <c r="JYC130" s="4"/>
      <c r="JYD130" s="4"/>
      <c r="JYE130" s="4"/>
      <c r="JYF130" s="4"/>
      <c r="JYG130" s="4"/>
      <c r="JYH130" s="4"/>
      <c r="JYI130" s="4"/>
      <c r="JYJ130" s="4"/>
      <c r="JYK130" s="4"/>
      <c r="JYL130" s="4"/>
      <c r="JYM130" s="4"/>
      <c r="JYN130" s="4"/>
      <c r="JYO130" s="4"/>
      <c r="JYP130" s="4"/>
      <c r="JYQ130" s="4"/>
      <c r="JYR130" s="4"/>
      <c r="JYS130" s="4"/>
      <c r="JYT130" s="4"/>
      <c r="JYU130" s="4"/>
      <c r="JYV130" s="4"/>
      <c r="JYW130" s="4"/>
      <c r="JYX130" s="4"/>
      <c r="JYY130" s="4"/>
      <c r="JYZ130" s="4"/>
      <c r="JZA130" s="4"/>
      <c r="JZB130" s="4"/>
      <c r="JZC130" s="4"/>
      <c r="JZD130" s="4"/>
      <c r="JZE130" s="4"/>
      <c r="JZF130" s="4"/>
      <c r="JZG130" s="4"/>
      <c r="JZH130" s="4"/>
      <c r="JZI130" s="4"/>
      <c r="JZJ130" s="4"/>
      <c r="JZK130" s="4"/>
      <c r="JZL130" s="4"/>
      <c r="JZM130" s="4"/>
      <c r="JZN130" s="4"/>
      <c r="JZO130" s="4"/>
      <c r="JZP130" s="4"/>
      <c r="JZQ130" s="4"/>
      <c r="JZR130" s="4"/>
      <c r="JZS130" s="4"/>
      <c r="JZT130" s="4"/>
      <c r="JZU130" s="4"/>
      <c r="JZV130" s="4"/>
      <c r="JZW130" s="4"/>
      <c r="JZX130" s="4"/>
      <c r="JZY130" s="4"/>
      <c r="JZZ130" s="4"/>
      <c r="KAA130" s="4"/>
      <c r="KAB130" s="4"/>
      <c r="KAC130" s="4"/>
      <c r="KAD130" s="4"/>
      <c r="KAE130" s="4"/>
      <c r="KAF130" s="4"/>
      <c r="KAG130" s="4"/>
      <c r="KAH130" s="4"/>
      <c r="KAI130" s="4"/>
      <c r="KAJ130" s="4"/>
      <c r="KAK130" s="4"/>
      <c r="KAL130" s="4"/>
      <c r="KAM130" s="4"/>
      <c r="KAN130" s="4"/>
      <c r="KAO130" s="4"/>
      <c r="KAP130" s="4"/>
      <c r="KAQ130" s="4"/>
      <c r="KAR130" s="4"/>
      <c r="KAS130" s="4"/>
      <c r="KAT130" s="4"/>
      <c r="KAU130" s="4"/>
      <c r="KAV130" s="4"/>
      <c r="KAW130" s="4"/>
      <c r="KAX130" s="4"/>
      <c r="KAY130" s="4"/>
      <c r="KAZ130" s="4"/>
      <c r="KBA130" s="4"/>
      <c r="KBB130" s="4"/>
      <c r="KBC130" s="4"/>
      <c r="KBD130" s="4"/>
      <c r="KBE130" s="4"/>
      <c r="KBF130" s="4"/>
      <c r="KBG130" s="4"/>
      <c r="KBH130" s="4"/>
      <c r="KBI130" s="4"/>
      <c r="KBJ130" s="4"/>
      <c r="KBK130" s="4"/>
      <c r="KBL130" s="4"/>
      <c r="KBM130" s="4"/>
      <c r="KBN130" s="4"/>
      <c r="KBO130" s="4"/>
      <c r="KBP130" s="4"/>
      <c r="KBQ130" s="4"/>
      <c r="KBR130" s="4"/>
      <c r="KBS130" s="4"/>
      <c r="KBT130" s="4"/>
      <c r="KBU130" s="4"/>
      <c r="KBV130" s="4"/>
      <c r="KBW130" s="4"/>
      <c r="KBX130" s="4"/>
      <c r="KBY130" s="4"/>
      <c r="KBZ130" s="4"/>
      <c r="KCA130" s="4"/>
      <c r="KCB130" s="4"/>
      <c r="KCC130" s="4"/>
      <c r="KCD130" s="4"/>
      <c r="KCE130" s="4"/>
      <c r="KCF130" s="4"/>
      <c r="KCG130" s="4"/>
      <c r="KCH130" s="4"/>
      <c r="KCI130" s="4"/>
      <c r="KCJ130" s="4"/>
      <c r="KCK130" s="4"/>
      <c r="KCL130" s="4"/>
      <c r="KCM130" s="4"/>
      <c r="KCN130" s="4"/>
      <c r="KCO130" s="4"/>
      <c r="KCP130" s="4"/>
      <c r="KCQ130" s="4"/>
      <c r="KCR130" s="4"/>
      <c r="KCS130" s="4"/>
      <c r="KCT130" s="4"/>
      <c r="KCU130" s="4"/>
      <c r="KCV130" s="4"/>
      <c r="KCW130" s="4"/>
      <c r="KCX130" s="4"/>
      <c r="KCY130" s="4"/>
      <c r="KCZ130" s="4"/>
      <c r="KDA130" s="4"/>
      <c r="KDB130" s="4"/>
      <c r="KDC130" s="4"/>
      <c r="KDD130" s="4"/>
      <c r="KDE130" s="4"/>
      <c r="KDF130" s="4"/>
      <c r="KDG130" s="4"/>
      <c r="KDH130" s="4"/>
      <c r="KDI130" s="4"/>
      <c r="KDJ130" s="4"/>
      <c r="KDK130" s="4"/>
      <c r="KDL130" s="4"/>
      <c r="KDM130" s="4"/>
      <c r="KDN130" s="4"/>
      <c r="KDO130" s="4"/>
      <c r="KDP130" s="4"/>
      <c r="KDQ130" s="4"/>
      <c r="KDR130" s="4"/>
      <c r="KDS130" s="4"/>
      <c r="KDT130" s="4"/>
      <c r="KDU130" s="4"/>
      <c r="KDV130" s="4"/>
      <c r="KDW130" s="4"/>
      <c r="KDX130" s="4"/>
      <c r="KDY130" s="4"/>
      <c r="KDZ130" s="4"/>
      <c r="KEA130" s="4"/>
      <c r="KEB130" s="4"/>
      <c r="KEC130" s="4"/>
      <c r="KED130" s="4"/>
      <c r="KEE130" s="4"/>
      <c r="KEF130" s="4"/>
      <c r="KEG130" s="4"/>
      <c r="KEH130" s="4"/>
      <c r="KEI130" s="4"/>
      <c r="KEJ130" s="4"/>
      <c r="KEK130" s="4"/>
      <c r="KEL130" s="4"/>
      <c r="KEM130" s="4"/>
      <c r="KEN130" s="4"/>
      <c r="KEO130" s="4"/>
      <c r="KEP130" s="4"/>
      <c r="KEQ130" s="4"/>
      <c r="KER130" s="4"/>
      <c r="KES130" s="4"/>
      <c r="KET130" s="4"/>
      <c r="KEU130" s="4"/>
      <c r="KEV130" s="4"/>
      <c r="KEW130" s="4"/>
      <c r="KEX130" s="4"/>
      <c r="KEY130" s="4"/>
      <c r="KEZ130" s="4"/>
      <c r="KFA130" s="4"/>
      <c r="KFB130" s="4"/>
      <c r="KFC130" s="4"/>
      <c r="KFD130" s="4"/>
      <c r="KFE130" s="4"/>
      <c r="KFF130" s="4"/>
      <c r="KFG130" s="4"/>
      <c r="KFH130" s="4"/>
      <c r="KFI130" s="4"/>
      <c r="KFJ130" s="4"/>
      <c r="KFK130" s="4"/>
      <c r="KFL130" s="4"/>
      <c r="KFM130" s="4"/>
      <c r="KFN130" s="4"/>
      <c r="KFO130" s="4"/>
      <c r="KFP130" s="4"/>
      <c r="KFQ130" s="4"/>
      <c r="KFR130" s="4"/>
      <c r="KFS130" s="4"/>
      <c r="KFT130" s="4"/>
      <c r="KFU130" s="4"/>
      <c r="KFV130" s="4"/>
      <c r="KFW130" s="4"/>
      <c r="KFX130" s="4"/>
      <c r="KFY130" s="4"/>
      <c r="KFZ130" s="4"/>
      <c r="KGA130" s="4"/>
      <c r="KGB130" s="4"/>
      <c r="KGC130" s="4"/>
      <c r="KGD130" s="4"/>
      <c r="KGE130" s="4"/>
      <c r="KGF130" s="4"/>
      <c r="KGG130" s="4"/>
      <c r="KGH130" s="4"/>
      <c r="KGI130" s="4"/>
      <c r="KGJ130" s="4"/>
      <c r="KGK130" s="4"/>
      <c r="KGL130" s="4"/>
      <c r="KGM130" s="4"/>
      <c r="KGN130" s="4"/>
      <c r="KGO130" s="4"/>
      <c r="KGP130" s="4"/>
      <c r="KGQ130" s="4"/>
      <c r="KGR130" s="4"/>
      <c r="KGS130" s="4"/>
      <c r="KGT130" s="4"/>
      <c r="KGU130" s="4"/>
      <c r="KGV130" s="4"/>
      <c r="KGW130" s="4"/>
      <c r="KGX130" s="4"/>
      <c r="KGY130" s="4"/>
      <c r="KGZ130" s="4"/>
      <c r="KHA130" s="4"/>
      <c r="KHB130" s="4"/>
      <c r="KHC130" s="4"/>
      <c r="KHD130" s="4"/>
      <c r="KHE130" s="4"/>
      <c r="KHF130" s="4"/>
      <c r="KHG130" s="4"/>
      <c r="KHH130" s="4"/>
      <c r="KHI130" s="4"/>
      <c r="KHJ130" s="4"/>
      <c r="KHK130" s="4"/>
      <c r="KHL130" s="4"/>
      <c r="KHM130" s="4"/>
      <c r="KHN130" s="4"/>
      <c r="KHO130" s="4"/>
      <c r="KHP130" s="4"/>
      <c r="KHQ130" s="4"/>
      <c r="KHR130" s="4"/>
      <c r="KHS130" s="4"/>
      <c r="KHT130" s="4"/>
      <c r="KHU130" s="4"/>
      <c r="KHV130" s="4"/>
      <c r="KHW130" s="4"/>
      <c r="KHX130" s="4"/>
      <c r="KHY130" s="4"/>
      <c r="KHZ130" s="4"/>
      <c r="KIA130" s="4"/>
      <c r="KIB130" s="4"/>
      <c r="KIC130" s="4"/>
      <c r="KID130" s="4"/>
      <c r="KIE130" s="4"/>
      <c r="KIF130" s="4"/>
      <c r="KIG130" s="4"/>
      <c r="KIH130" s="4"/>
      <c r="KII130" s="4"/>
      <c r="KIJ130" s="4"/>
      <c r="KIK130" s="4"/>
      <c r="KIL130" s="4"/>
      <c r="KIM130" s="4"/>
      <c r="KIN130" s="4"/>
      <c r="KIO130" s="4"/>
      <c r="KIP130" s="4"/>
      <c r="KIQ130" s="4"/>
      <c r="KIR130" s="4"/>
      <c r="KIS130" s="4"/>
      <c r="KIT130" s="4"/>
      <c r="KIU130" s="4"/>
      <c r="KIV130" s="4"/>
      <c r="KIW130" s="4"/>
      <c r="KIX130" s="4"/>
      <c r="KIY130" s="4"/>
      <c r="KIZ130" s="4"/>
      <c r="KJA130" s="4"/>
      <c r="KJB130" s="4"/>
      <c r="KJC130" s="4"/>
      <c r="KJD130" s="4"/>
      <c r="KJE130" s="4"/>
      <c r="KJF130" s="4"/>
      <c r="KJG130" s="4"/>
      <c r="KJH130" s="4"/>
      <c r="KJI130" s="4"/>
      <c r="KJJ130" s="4"/>
      <c r="KJK130" s="4"/>
      <c r="KJL130" s="4"/>
      <c r="KJM130" s="4"/>
      <c r="KJN130" s="4"/>
      <c r="KJO130" s="4"/>
      <c r="KJP130" s="4"/>
      <c r="KJQ130" s="4"/>
      <c r="KJR130" s="4"/>
      <c r="KJS130" s="4"/>
      <c r="KJT130" s="4"/>
      <c r="KJU130" s="4"/>
      <c r="KJV130" s="4"/>
      <c r="KJW130" s="4"/>
      <c r="KJX130" s="4"/>
      <c r="KJY130" s="4"/>
      <c r="KJZ130" s="4"/>
      <c r="KKA130" s="4"/>
      <c r="KKB130" s="4"/>
      <c r="KKC130" s="4"/>
      <c r="KKD130" s="4"/>
      <c r="KKE130" s="4"/>
      <c r="KKF130" s="4"/>
      <c r="KKG130" s="4"/>
      <c r="KKH130" s="4"/>
      <c r="KKI130" s="4"/>
      <c r="KKJ130" s="4"/>
      <c r="KKK130" s="4"/>
      <c r="KKL130" s="4"/>
      <c r="KKM130" s="4"/>
      <c r="KKN130" s="4"/>
      <c r="KKO130" s="4"/>
      <c r="KKP130" s="4"/>
      <c r="KKQ130" s="4"/>
      <c r="KKR130" s="4"/>
      <c r="KKS130" s="4"/>
      <c r="KKT130" s="4"/>
      <c r="KKU130" s="4"/>
      <c r="KKV130" s="4"/>
      <c r="KKW130" s="4"/>
      <c r="KKX130" s="4"/>
      <c r="KKY130" s="4"/>
      <c r="KKZ130" s="4"/>
      <c r="KLA130" s="4"/>
      <c r="KLB130" s="4"/>
      <c r="KLC130" s="4"/>
      <c r="KLD130" s="4"/>
      <c r="KLE130" s="4"/>
      <c r="KLF130" s="4"/>
      <c r="KLG130" s="4"/>
      <c r="KLH130" s="4"/>
      <c r="KLI130" s="4"/>
      <c r="KLJ130" s="4"/>
      <c r="KLK130" s="4"/>
      <c r="KLL130" s="4"/>
      <c r="KLM130" s="4"/>
      <c r="KLN130" s="4"/>
      <c r="KLO130" s="4"/>
      <c r="KLP130" s="4"/>
      <c r="KLQ130" s="4"/>
      <c r="KLR130" s="4"/>
      <c r="KLS130" s="4"/>
      <c r="KLT130" s="4"/>
      <c r="KLU130" s="4"/>
      <c r="KLV130" s="4"/>
      <c r="KLW130" s="4"/>
      <c r="KLX130" s="4"/>
      <c r="KLY130" s="4"/>
      <c r="KLZ130" s="4"/>
      <c r="KMA130" s="4"/>
      <c r="KMB130" s="4"/>
      <c r="KMC130" s="4"/>
      <c r="KMD130" s="4"/>
      <c r="KME130" s="4"/>
      <c r="KMF130" s="4"/>
      <c r="KMG130" s="4"/>
      <c r="KMH130" s="4"/>
      <c r="KMI130" s="4"/>
      <c r="KMJ130" s="4"/>
      <c r="KMK130" s="4"/>
      <c r="KML130" s="4"/>
      <c r="KMM130" s="4"/>
      <c r="KMN130" s="4"/>
      <c r="KMO130" s="4"/>
      <c r="KMP130" s="4"/>
      <c r="KMQ130" s="4"/>
      <c r="KMR130" s="4"/>
      <c r="KMS130" s="4"/>
      <c r="KMT130" s="4"/>
      <c r="KMU130" s="4"/>
      <c r="KMV130" s="4"/>
      <c r="KMW130" s="4"/>
      <c r="KMX130" s="4"/>
      <c r="KMY130" s="4"/>
      <c r="KMZ130" s="4"/>
      <c r="KNA130" s="4"/>
      <c r="KNB130" s="4"/>
      <c r="KNC130" s="4"/>
      <c r="KND130" s="4"/>
      <c r="KNE130" s="4"/>
      <c r="KNF130" s="4"/>
      <c r="KNG130" s="4"/>
      <c r="KNH130" s="4"/>
      <c r="KNI130" s="4"/>
      <c r="KNJ130" s="4"/>
      <c r="KNK130" s="4"/>
      <c r="KNL130" s="4"/>
      <c r="KNM130" s="4"/>
      <c r="KNN130" s="4"/>
      <c r="KNO130" s="4"/>
      <c r="KNP130" s="4"/>
      <c r="KNQ130" s="4"/>
      <c r="KNR130" s="4"/>
      <c r="KNS130" s="4"/>
      <c r="KNT130" s="4"/>
      <c r="KNU130" s="4"/>
      <c r="KNV130" s="4"/>
      <c r="KNW130" s="4"/>
      <c r="KNX130" s="4"/>
      <c r="KNY130" s="4"/>
      <c r="KNZ130" s="4"/>
      <c r="KOA130" s="4"/>
      <c r="KOB130" s="4"/>
      <c r="KOC130" s="4"/>
      <c r="KOD130" s="4"/>
      <c r="KOE130" s="4"/>
      <c r="KOF130" s="4"/>
      <c r="KOG130" s="4"/>
      <c r="KOH130" s="4"/>
      <c r="KOI130" s="4"/>
      <c r="KOJ130" s="4"/>
      <c r="KOK130" s="4"/>
      <c r="KOL130" s="4"/>
      <c r="KOM130" s="4"/>
      <c r="KON130" s="4"/>
      <c r="KOO130" s="4"/>
      <c r="KOP130" s="4"/>
      <c r="KOQ130" s="4"/>
      <c r="KOR130" s="4"/>
      <c r="KOS130" s="4"/>
      <c r="KOT130" s="4"/>
      <c r="KOU130" s="4"/>
      <c r="KOV130" s="4"/>
      <c r="KOW130" s="4"/>
      <c r="KOX130" s="4"/>
      <c r="KOY130" s="4"/>
      <c r="KOZ130" s="4"/>
      <c r="KPA130" s="4"/>
      <c r="KPB130" s="4"/>
      <c r="KPC130" s="4"/>
      <c r="KPD130" s="4"/>
      <c r="KPE130" s="4"/>
      <c r="KPF130" s="4"/>
      <c r="KPG130" s="4"/>
      <c r="KPH130" s="4"/>
      <c r="KPI130" s="4"/>
      <c r="KPJ130" s="4"/>
      <c r="KPK130" s="4"/>
      <c r="KPL130" s="4"/>
      <c r="KPM130" s="4"/>
      <c r="KPN130" s="4"/>
      <c r="KPO130" s="4"/>
      <c r="KPP130" s="4"/>
      <c r="KPQ130" s="4"/>
      <c r="KPR130" s="4"/>
      <c r="KPS130" s="4"/>
      <c r="KPT130" s="4"/>
      <c r="KPU130" s="4"/>
      <c r="KPV130" s="4"/>
      <c r="KPW130" s="4"/>
      <c r="KPX130" s="4"/>
      <c r="KPY130" s="4"/>
      <c r="KPZ130" s="4"/>
      <c r="KQA130" s="4"/>
      <c r="KQB130" s="4"/>
      <c r="KQC130" s="4"/>
      <c r="KQD130" s="4"/>
      <c r="KQE130" s="4"/>
      <c r="KQF130" s="4"/>
      <c r="KQG130" s="4"/>
      <c r="KQH130" s="4"/>
      <c r="KQI130" s="4"/>
      <c r="KQJ130" s="4"/>
      <c r="KQK130" s="4"/>
      <c r="KQL130" s="4"/>
      <c r="KQM130" s="4"/>
      <c r="KQN130" s="4"/>
      <c r="KQO130" s="4"/>
      <c r="KQP130" s="4"/>
      <c r="KQQ130" s="4"/>
      <c r="KQR130" s="4"/>
      <c r="KQS130" s="4"/>
      <c r="KQT130" s="4"/>
      <c r="KQU130" s="4"/>
      <c r="KQV130" s="4"/>
      <c r="KQW130" s="4"/>
      <c r="KQX130" s="4"/>
      <c r="KQY130" s="4"/>
      <c r="KQZ130" s="4"/>
      <c r="KRA130" s="4"/>
      <c r="KRB130" s="4"/>
      <c r="KRC130" s="4"/>
      <c r="KRD130" s="4"/>
      <c r="KRE130" s="4"/>
      <c r="KRF130" s="4"/>
      <c r="KRG130" s="4"/>
      <c r="KRH130" s="4"/>
      <c r="KRI130" s="4"/>
      <c r="KRJ130" s="4"/>
      <c r="KRK130" s="4"/>
      <c r="KRL130" s="4"/>
      <c r="KRM130" s="4"/>
      <c r="KRN130" s="4"/>
      <c r="KRO130" s="4"/>
      <c r="KRP130" s="4"/>
      <c r="KRQ130" s="4"/>
      <c r="KRR130" s="4"/>
      <c r="KRS130" s="4"/>
      <c r="KRT130" s="4"/>
      <c r="KRU130" s="4"/>
      <c r="KRV130" s="4"/>
      <c r="KRW130" s="4"/>
      <c r="KRX130" s="4"/>
      <c r="KRY130" s="4"/>
      <c r="KRZ130" s="4"/>
      <c r="KSA130" s="4"/>
      <c r="KSB130" s="4"/>
      <c r="KSC130" s="4"/>
      <c r="KSD130" s="4"/>
      <c r="KSE130" s="4"/>
      <c r="KSF130" s="4"/>
      <c r="KSG130" s="4"/>
      <c r="KSH130" s="4"/>
      <c r="KSI130" s="4"/>
      <c r="KSJ130" s="4"/>
      <c r="KSK130" s="4"/>
      <c r="KSL130" s="4"/>
      <c r="KSM130" s="4"/>
      <c r="KSN130" s="4"/>
      <c r="KSO130" s="4"/>
      <c r="KSP130" s="4"/>
      <c r="KSQ130" s="4"/>
      <c r="KSR130" s="4"/>
      <c r="KSS130" s="4"/>
      <c r="KST130" s="4"/>
      <c r="KSU130" s="4"/>
      <c r="KSV130" s="4"/>
      <c r="KSW130" s="4"/>
      <c r="KSX130" s="4"/>
      <c r="KSY130" s="4"/>
      <c r="KSZ130" s="4"/>
      <c r="KTA130" s="4"/>
      <c r="KTB130" s="4"/>
      <c r="KTC130" s="4"/>
      <c r="KTD130" s="4"/>
      <c r="KTE130" s="4"/>
      <c r="KTF130" s="4"/>
      <c r="KTG130" s="4"/>
      <c r="KTH130" s="4"/>
      <c r="KTI130" s="4"/>
      <c r="KTJ130" s="4"/>
      <c r="KTK130" s="4"/>
      <c r="KTL130" s="4"/>
      <c r="KTM130" s="4"/>
      <c r="KTN130" s="4"/>
      <c r="KTO130" s="4"/>
      <c r="KTP130" s="4"/>
      <c r="KTQ130" s="4"/>
      <c r="KTR130" s="4"/>
      <c r="KTS130" s="4"/>
      <c r="KTT130" s="4"/>
      <c r="KTU130" s="4"/>
      <c r="KTV130" s="4"/>
      <c r="KTW130" s="4"/>
      <c r="KTX130" s="4"/>
      <c r="KTY130" s="4"/>
      <c r="KTZ130" s="4"/>
      <c r="KUA130" s="4"/>
      <c r="KUB130" s="4"/>
      <c r="KUC130" s="4"/>
      <c r="KUD130" s="4"/>
      <c r="KUE130" s="4"/>
      <c r="KUF130" s="4"/>
      <c r="KUG130" s="4"/>
      <c r="KUH130" s="4"/>
      <c r="KUI130" s="4"/>
      <c r="KUJ130" s="4"/>
      <c r="KUK130" s="4"/>
      <c r="KUL130" s="4"/>
      <c r="KUM130" s="4"/>
      <c r="KUN130" s="4"/>
      <c r="KUO130" s="4"/>
      <c r="KUP130" s="4"/>
      <c r="KUQ130" s="4"/>
      <c r="KUR130" s="4"/>
      <c r="KUS130" s="4"/>
      <c r="KUT130" s="4"/>
      <c r="KUU130" s="4"/>
      <c r="KUV130" s="4"/>
      <c r="KUW130" s="4"/>
      <c r="KUX130" s="4"/>
      <c r="KUY130" s="4"/>
      <c r="KUZ130" s="4"/>
      <c r="KVA130" s="4"/>
      <c r="KVB130" s="4"/>
      <c r="KVC130" s="4"/>
      <c r="KVD130" s="4"/>
      <c r="KVE130" s="4"/>
      <c r="KVF130" s="4"/>
      <c r="KVG130" s="4"/>
      <c r="KVH130" s="4"/>
      <c r="KVI130" s="4"/>
      <c r="KVJ130" s="4"/>
      <c r="KVK130" s="4"/>
      <c r="KVL130" s="4"/>
      <c r="KVM130" s="4"/>
      <c r="KVN130" s="4"/>
      <c r="KVO130" s="4"/>
      <c r="KVP130" s="4"/>
      <c r="KVQ130" s="4"/>
      <c r="KVR130" s="4"/>
      <c r="KVS130" s="4"/>
      <c r="KVT130" s="4"/>
      <c r="KVU130" s="4"/>
      <c r="KVV130" s="4"/>
      <c r="KVW130" s="4"/>
      <c r="KVX130" s="4"/>
      <c r="KVY130" s="4"/>
      <c r="KVZ130" s="4"/>
      <c r="KWA130" s="4"/>
      <c r="KWB130" s="4"/>
      <c r="KWC130" s="4"/>
      <c r="KWD130" s="4"/>
      <c r="KWE130" s="4"/>
      <c r="KWF130" s="4"/>
      <c r="KWG130" s="4"/>
      <c r="KWH130" s="4"/>
      <c r="KWI130" s="4"/>
      <c r="KWJ130" s="4"/>
      <c r="KWK130" s="4"/>
      <c r="KWL130" s="4"/>
      <c r="KWM130" s="4"/>
      <c r="KWN130" s="4"/>
      <c r="KWO130" s="4"/>
      <c r="KWP130" s="4"/>
      <c r="KWQ130" s="4"/>
      <c r="KWR130" s="4"/>
      <c r="KWS130" s="4"/>
      <c r="KWT130" s="4"/>
      <c r="KWU130" s="4"/>
      <c r="KWV130" s="4"/>
      <c r="KWW130" s="4"/>
      <c r="KWX130" s="4"/>
      <c r="KWY130" s="4"/>
      <c r="KWZ130" s="4"/>
      <c r="KXA130" s="4"/>
      <c r="KXB130" s="4"/>
      <c r="KXC130" s="4"/>
      <c r="KXD130" s="4"/>
      <c r="KXE130" s="4"/>
      <c r="KXF130" s="4"/>
      <c r="KXG130" s="4"/>
      <c r="KXH130" s="4"/>
      <c r="KXI130" s="4"/>
      <c r="KXJ130" s="4"/>
      <c r="KXK130" s="4"/>
      <c r="KXL130" s="4"/>
      <c r="KXM130" s="4"/>
      <c r="KXN130" s="4"/>
      <c r="KXO130" s="4"/>
      <c r="KXP130" s="4"/>
      <c r="KXQ130" s="4"/>
      <c r="KXR130" s="4"/>
      <c r="KXS130" s="4"/>
      <c r="KXT130" s="4"/>
      <c r="KXU130" s="4"/>
      <c r="KXV130" s="4"/>
      <c r="KXW130" s="4"/>
      <c r="KXX130" s="4"/>
      <c r="KXY130" s="4"/>
      <c r="KXZ130" s="4"/>
      <c r="KYA130" s="4"/>
      <c r="KYB130" s="4"/>
      <c r="KYC130" s="4"/>
      <c r="KYD130" s="4"/>
      <c r="KYE130" s="4"/>
      <c r="KYF130" s="4"/>
      <c r="KYG130" s="4"/>
      <c r="KYH130" s="4"/>
      <c r="KYI130" s="4"/>
      <c r="KYJ130" s="4"/>
      <c r="KYK130" s="4"/>
      <c r="KYL130" s="4"/>
      <c r="KYM130" s="4"/>
      <c r="KYN130" s="4"/>
      <c r="KYO130" s="4"/>
      <c r="KYP130" s="4"/>
      <c r="KYQ130" s="4"/>
      <c r="KYR130" s="4"/>
      <c r="KYS130" s="4"/>
      <c r="KYT130" s="4"/>
      <c r="KYU130" s="4"/>
      <c r="KYV130" s="4"/>
      <c r="KYW130" s="4"/>
      <c r="KYX130" s="4"/>
      <c r="KYY130" s="4"/>
      <c r="KYZ130" s="4"/>
      <c r="KZA130" s="4"/>
      <c r="KZB130" s="4"/>
      <c r="KZC130" s="4"/>
      <c r="KZD130" s="4"/>
      <c r="KZE130" s="4"/>
      <c r="KZF130" s="4"/>
      <c r="KZG130" s="4"/>
      <c r="KZH130" s="4"/>
      <c r="KZI130" s="4"/>
      <c r="KZJ130" s="4"/>
      <c r="KZK130" s="4"/>
      <c r="KZL130" s="4"/>
      <c r="KZM130" s="4"/>
      <c r="KZN130" s="4"/>
      <c r="KZO130" s="4"/>
      <c r="KZP130" s="4"/>
      <c r="KZQ130" s="4"/>
      <c r="KZR130" s="4"/>
      <c r="KZS130" s="4"/>
      <c r="KZT130" s="4"/>
      <c r="KZU130" s="4"/>
      <c r="KZV130" s="4"/>
      <c r="KZW130" s="4"/>
      <c r="KZX130" s="4"/>
      <c r="KZY130" s="4"/>
      <c r="KZZ130" s="4"/>
      <c r="LAA130" s="4"/>
      <c r="LAB130" s="4"/>
      <c r="LAC130" s="4"/>
      <c r="LAD130" s="4"/>
      <c r="LAE130" s="4"/>
      <c r="LAF130" s="4"/>
      <c r="LAG130" s="4"/>
      <c r="LAH130" s="4"/>
      <c r="LAI130" s="4"/>
      <c r="LAJ130" s="4"/>
      <c r="LAK130" s="4"/>
      <c r="LAL130" s="4"/>
      <c r="LAM130" s="4"/>
      <c r="LAN130" s="4"/>
      <c r="LAO130" s="4"/>
      <c r="LAP130" s="4"/>
      <c r="LAQ130" s="4"/>
      <c r="LAR130" s="4"/>
      <c r="LAS130" s="4"/>
      <c r="LAT130" s="4"/>
      <c r="LAU130" s="4"/>
      <c r="LAV130" s="4"/>
      <c r="LAW130" s="4"/>
      <c r="LAX130" s="4"/>
      <c r="LAY130" s="4"/>
      <c r="LAZ130" s="4"/>
      <c r="LBA130" s="4"/>
      <c r="LBB130" s="4"/>
      <c r="LBC130" s="4"/>
      <c r="LBD130" s="4"/>
      <c r="LBE130" s="4"/>
      <c r="LBF130" s="4"/>
      <c r="LBG130" s="4"/>
      <c r="LBH130" s="4"/>
      <c r="LBI130" s="4"/>
      <c r="LBJ130" s="4"/>
      <c r="LBK130" s="4"/>
      <c r="LBL130" s="4"/>
      <c r="LBM130" s="4"/>
      <c r="LBN130" s="4"/>
      <c r="LBO130" s="4"/>
      <c r="LBP130" s="4"/>
      <c r="LBQ130" s="4"/>
      <c r="LBR130" s="4"/>
      <c r="LBS130" s="4"/>
      <c r="LBT130" s="4"/>
      <c r="LBU130" s="4"/>
      <c r="LBV130" s="4"/>
      <c r="LBW130" s="4"/>
      <c r="LBX130" s="4"/>
      <c r="LBY130" s="4"/>
      <c r="LBZ130" s="4"/>
      <c r="LCA130" s="4"/>
      <c r="LCB130" s="4"/>
      <c r="LCC130" s="4"/>
      <c r="LCD130" s="4"/>
      <c r="LCE130" s="4"/>
      <c r="LCF130" s="4"/>
      <c r="LCG130" s="4"/>
      <c r="LCH130" s="4"/>
      <c r="LCI130" s="4"/>
      <c r="LCJ130" s="4"/>
      <c r="LCK130" s="4"/>
      <c r="LCL130" s="4"/>
      <c r="LCM130" s="4"/>
      <c r="LCN130" s="4"/>
      <c r="LCO130" s="4"/>
      <c r="LCP130" s="4"/>
      <c r="LCQ130" s="4"/>
      <c r="LCR130" s="4"/>
      <c r="LCS130" s="4"/>
      <c r="LCT130" s="4"/>
      <c r="LCU130" s="4"/>
      <c r="LCV130" s="4"/>
      <c r="LCW130" s="4"/>
      <c r="LCX130" s="4"/>
      <c r="LCY130" s="4"/>
      <c r="LCZ130" s="4"/>
      <c r="LDA130" s="4"/>
      <c r="LDB130" s="4"/>
      <c r="LDC130" s="4"/>
      <c r="LDD130" s="4"/>
      <c r="LDE130" s="4"/>
      <c r="LDF130" s="4"/>
      <c r="LDG130" s="4"/>
      <c r="LDH130" s="4"/>
      <c r="LDI130" s="4"/>
      <c r="LDJ130" s="4"/>
      <c r="LDK130" s="4"/>
      <c r="LDL130" s="4"/>
      <c r="LDM130" s="4"/>
      <c r="LDN130" s="4"/>
      <c r="LDO130" s="4"/>
      <c r="LDP130" s="4"/>
      <c r="LDQ130" s="4"/>
      <c r="LDR130" s="4"/>
      <c r="LDS130" s="4"/>
      <c r="LDT130" s="4"/>
      <c r="LDU130" s="4"/>
      <c r="LDV130" s="4"/>
      <c r="LDW130" s="4"/>
      <c r="LDX130" s="4"/>
      <c r="LDY130" s="4"/>
      <c r="LDZ130" s="4"/>
      <c r="LEA130" s="4"/>
      <c r="LEB130" s="4"/>
      <c r="LEC130" s="4"/>
      <c r="LED130" s="4"/>
      <c r="LEE130" s="4"/>
      <c r="LEF130" s="4"/>
      <c r="LEG130" s="4"/>
      <c r="LEH130" s="4"/>
      <c r="LEI130" s="4"/>
      <c r="LEJ130" s="4"/>
      <c r="LEK130" s="4"/>
      <c r="LEL130" s="4"/>
      <c r="LEM130" s="4"/>
      <c r="LEN130" s="4"/>
      <c r="LEO130" s="4"/>
      <c r="LEP130" s="4"/>
      <c r="LEQ130" s="4"/>
      <c r="LER130" s="4"/>
      <c r="LES130" s="4"/>
      <c r="LET130" s="4"/>
      <c r="LEU130" s="4"/>
      <c r="LEV130" s="4"/>
      <c r="LEW130" s="4"/>
      <c r="LEX130" s="4"/>
      <c r="LEY130" s="4"/>
      <c r="LEZ130" s="4"/>
      <c r="LFA130" s="4"/>
      <c r="LFB130" s="4"/>
      <c r="LFC130" s="4"/>
      <c r="LFD130" s="4"/>
      <c r="LFE130" s="4"/>
      <c r="LFF130" s="4"/>
      <c r="LFG130" s="4"/>
      <c r="LFH130" s="4"/>
      <c r="LFI130" s="4"/>
      <c r="LFJ130" s="4"/>
      <c r="LFK130" s="4"/>
      <c r="LFL130" s="4"/>
      <c r="LFM130" s="4"/>
      <c r="LFN130" s="4"/>
      <c r="LFO130" s="4"/>
      <c r="LFP130" s="4"/>
      <c r="LFQ130" s="4"/>
      <c r="LFR130" s="4"/>
      <c r="LFS130" s="4"/>
      <c r="LFT130" s="4"/>
      <c r="LFU130" s="4"/>
      <c r="LFV130" s="4"/>
      <c r="LFW130" s="4"/>
      <c r="LFX130" s="4"/>
      <c r="LFY130" s="4"/>
      <c r="LFZ130" s="4"/>
      <c r="LGA130" s="4"/>
      <c r="LGB130" s="4"/>
      <c r="LGC130" s="4"/>
      <c r="LGD130" s="4"/>
      <c r="LGE130" s="4"/>
      <c r="LGF130" s="4"/>
      <c r="LGG130" s="4"/>
      <c r="LGH130" s="4"/>
      <c r="LGI130" s="4"/>
      <c r="LGJ130" s="4"/>
      <c r="LGK130" s="4"/>
      <c r="LGL130" s="4"/>
      <c r="LGM130" s="4"/>
      <c r="LGN130" s="4"/>
      <c r="LGO130" s="4"/>
      <c r="LGP130" s="4"/>
      <c r="LGQ130" s="4"/>
      <c r="LGR130" s="4"/>
      <c r="LGS130" s="4"/>
      <c r="LGT130" s="4"/>
      <c r="LGU130" s="4"/>
      <c r="LGV130" s="4"/>
      <c r="LGW130" s="4"/>
      <c r="LGX130" s="4"/>
      <c r="LGY130" s="4"/>
      <c r="LGZ130" s="4"/>
      <c r="LHA130" s="4"/>
      <c r="LHB130" s="4"/>
      <c r="LHC130" s="4"/>
      <c r="LHD130" s="4"/>
      <c r="LHE130" s="4"/>
      <c r="LHF130" s="4"/>
      <c r="LHG130" s="4"/>
      <c r="LHH130" s="4"/>
      <c r="LHI130" s="4"/>
      <c r="LHJ130" s="4"/>
      <c r="LHK130" s="4"/>
      <c r="LHL130" s="4"/>
      <c r="LHM130" s="4"/>
      <c r="LHN130" s="4"/>
      <c r="LHO130" s="4"/>
      <c r="LHP130" s="4"/>
      <c r="LHQ130" s="4"/>
      <c r="LHR130" s="4"/>
      <c r="LHS130" s="4"/>
      <c r="LHT130" s="4"/>
      <c r="LHU130" s="4"/>
      <c r="LHV130" s="4"/>
      <c r="LHW130" s="4"/>
      <c r="LHX130" s="4"/>
      <c r="LHY130" s="4"/>
      <c r="LHZ130" s="4"/>
      <c r="LIA130" s="4"/>
      <c r="LIB130" s="4"/>
      <c r="LIC130" s="4"/>
      <c r="LID130" s="4"/>
      <c r="LIE130" s="4"/>
      <c r="LIF130" s="4"/>
      <c r="LIG130" s="4"/>
      <c r="LIH130" s="4"/>
      <c r="LII130" s="4"/>
      <c r="LIJ130" s="4"/>
      <c r="LIK130" s="4"/>
      <c r="LIL130" s="4"/>
      <c r="LIM130" s="4"/>
      <c r="LIN130" s="4"/>
      <c r="LIO130" s="4"/>
      <c r="LIP130" s="4"/>
      <c r="LIQ130" s="4"/>
      <c r="LIR130" s="4"/>
      <c r="LIS130" s="4"/>
      <c r="LIT130" s="4"/>
      <c r="LIU130" s="4"/>
      <c r="LIV130" s="4"/>
      <c r="LIW130" s="4"/>
      <c r="LIX130" s="4"/>
      <c r="LIY130" s="4"/>
      <c r="LIZ130" s="4"/>
      <c r="LJA130" s="4"/>
      <c r="LJB130" s="4"/>
      <c r="LJC130" s="4"/>
      <c r="LJD130" s="4"/>
      <c r="LJE130" s="4"/>
      <c r="LJF130" s="4"/>
      <c r="LJG130" s="4"/>
      <c r="LJH130" s="4"/>
      <c r="LJI130" s="4"/>
      <c r="LJJ130" s="4"/>
      <c r="LJK130" s="4"/>
      <c r="LJL130" s="4"/>
      <c r="LJM130" s="4"/>
      <c r="LJN130" s="4"/>
      <c r="LJO130" s="4"/>
      <c r="LJP130" s="4"/>
      <c r="LJQ130" s="4"/>
      <c r="LJR130" s="4"/>
      <c r="LJS130" s="4"/>
      <c r="LJT130" s="4"/>
      <c r="LJU130" s="4"/>
      <c r="LJV130" s="4"/>
      <c r="LJW130" s="4"/>
      <c r="LJX130" s="4"/>
      <c r="LJY130" s="4"/>
      <c r="LJZ130" s="4"/>
      <c r="LKA130" s="4"/>
      <c r="LKB130" s="4"/>
      <c r="LKC130" s="4"/>
      <c r="LKD130" s="4"/>
      <c r="LKE130" s="4"/>
      <c r="LKF130" s="4"/>
      <c r="LKG130" s="4"/>
      <c r="LKH130" s="4"/>
      <c r="LKI130" s="4"/>
      <c r="LKJ130" s="4"/>
      <c r="LKK130" s="4"/>
      <c r="LKL130" s="4"/>
      <c r="LKM130" s="4"/>
      <c r="LKN130" s="4"/>
      <c r="LKO130" s="4"/>
      <c r="LKP130" s="4"/>
      <c r="LKQ130" s="4"/>
      <c r="LKR130" s="4"/>
      <c r="LKS130" s="4"/>
      <c r="LKT130" s="4"/>
      <c r="LKU130" s="4"/>
      <c r="LKV130" s="4"/>
      <c r="LKW130" s="4"/>
      <c r="LKX130" s="4"/>
      <c r="LKY130" s="4"/>
      <c r="LKZ130" s="4"/>
      <c r="LLA130" s="4"/>
      <c r="LLB130" s="4"/>
      <c r="LLC130" s="4"/>
      <c r="LLD130" s="4"/>
      <c r="LLE130" s="4"/>
      <c r="LLF130" s="4"/>
      <c r="LLG130" s="4"/>
      <c r="LLH130" s="4"/>
      <c r="LLI130" s="4"/>
      <c r="LLJ130" s="4"/>
      <c r="LLK130" s="4"/>
      <c r="LLL130" s="4"/>
      <c r="LLM130" s="4"/>
      <c r="LLN130" s="4"/>
      <c r="LLO130" s="4"/>
      <c r="LLP130" s="4"/>
      <c r="LLQ130" s="4"/>
      <c r="LLR130" s="4"/>
      <c r="LLS130" s="4"/>
      <c r="LLT130" s="4"/>
      <c r="LLU130" s="4"/>
      <c r="LLV130" s="4"/>
      <c r="LLW130" s="4"/>
      <c r="LLX130" s="4"/>
      <c r="LLY130" s="4"/>
      <c r="LLZ130" s="4"/>
      <c r="LMA130" s="4"/>
      <c r="LMB130" s="4"/>
      <c r="LMC130" s="4"/>
      <c r="LMD130" s="4"/>
      <c r="LME130" s="4"/>
      <c r="LMF130" s="4"/>
      <c r="LMG130" s="4"/>
      <c r="LMH130" s="4"/>
      <c r="LMI130" s="4"/>
      <c r="LMJ130" s="4"/>
      <c r="LMK130" s="4"/>
      <c r="LML130" s="4"/>
      <c r="LMM130" s="4"/>
      <c r="LMN130" s="4"/>
      <c r="LMO130" s="4"/>
      <c r="LMP130" s="4"/>
      <c r="LMQ130" s="4"/>
      <c r="LMR130" s="4"/>
      <c r="LMS130" s="4"/>
      <c r="LMT130" s="4"/>
      <c r="LMU130" s="4"/>
      <c r="LMV130" s="4"/>
      <c r="LMW130" s="4"/>
      <c r="LMX130" s="4"/>
      <c r="LMY130" s="4"/>
      <c r="LMZ130" s="4"/>
      <c r="LNA130" s="4"/>
      <c r="LNB130" s="4"/>
      <c r="LNC130" s="4"/>
      <c r="LND130" s="4"/>
      <c r="LNE130" s="4"/>
      <c r="LNF130" s="4"/>
      <c r="LNG130" s="4"/>
      <c r="LNH130" s="4"/>
      <c r="LNI130" s="4"/>
      <c r="LNJ130" s="4"/>
      <c r="LNK130" s="4"/>
      <c r="LNL130" s="4"/>
      <c r="LNM130" s="4"/>
      <c r="LNN130" s="4"/>
      <c r="LNO130" s="4"/>
      <c r="LNP130" s="4"/>
      <c r="LNQ130" s="4"/>
      <c r="LNR130" s="4"/>
      <c r="LNS130" s="4"/>
      <c r="LNT130" s="4"/>
      <c r="LNU130" s="4"/>
      <c r="LNV130" s="4"/>
      <c r="LNW130" s="4"/>
      <c r="LNX130" s="4"/>
      <c r="LNY130" s="4"/>
      <c r="LNZ130" s="4"/>
      <c r="LOA130" s="4"/>
      <c r="LOB130" s="4"/>
      <c r="LOC130" s="4"/>
      <c r="LOD130" s="4"/>
      <c r="LOE130" s="4"/>
      <c r="LOF130" s="4"/>
      <c r="LOG130" s="4"/>
      <c r="LOH130" s="4"/>
      <c r="LOI130" s="4"/>
      <c r="LOJ130" s="4"/>
      <c r="LOK130" s="4"/>
      <c r="LOL130" s="4"/>
      <c r="LOM130" s="4"/>
      <c r="LON130" s="4"/>
      <c r="LOO130" s="4"/>
      <c r="LOP130" s="4"/>
      <c r="LOQ130" s="4"/>
      <c r="LOR130" s="4"/>
      <c r="LOS130" s="4"/>
      <c r="LOT130" s="4"/>
      <c r="LOU130" s="4"/>
      <c r="LOV130" s="4"/>
      <c r="LOW130" s="4"/>
      <c r="LOX130" s="4"/>
      <c r="LOY130" s="4"/>
      <c r="LOZ130" s="4"/>
      <c r="LPA130" s="4"/>
      <c r="LPB130" s="4"/>
      <c r="LPC130" s="4"/>
      <c r="LPD130" s="4"/>
      <c r="LPE130" s="4"/>
      <c r="LPF130" s="4"/>
      <c r="LPG130" s="4"/>
      <c r="LPH130" s="4"/>
      <c r="LPI130" s="4"/>
      <c r="LPJ130" s="4"/>
      <c r="LPK130" s="4"/>
      <c r="LPL130" s="4"/>
      <c r="LPM130" s="4"/>
      <c r="LPN130" s="4"/>
      <c r="LPO130" s="4"/>
      <c r="LPP130" s="4"/>
      <c r="LPQ130" s="4"/>
      <c r="LPR130" s="4"/>
      <c r="LPS130" s="4"/>
      <c r="LPT130" s="4"/>
      <c r="LPU130" s="4"/>
      <c r="LPV130" s="4"/>
      <c r="LPW130" s="4"/>
      <c r="LPX130" s="4"/>
      <c r="LPY130" s="4"/>
      <c r="LPZ130" s="4"/>
      <c r="LQA130" s="4"/>
      <c r="LQB130" s="4"/>
      <c r="LQC130" s="4"/>
      <c r="LQD130" s="4"/>
      <c r="LQE130" s="4"/>
      <c r="LQF130" s="4"/>
      <c r="LQG130" s="4"/>
      <c r="LQH130" s="4"/>
      <c r="LQI130" s="4"/>
      <c r="LQJ130" s="4"/>
      <c r="LQK130" s="4"/>
      <c r="LQL130" s="4"/>
      <c r="LQM130" s="4"/>
      <c r="LQN130" s="4"/>
      <c r="LQO130" s="4"/>
      <c r="LQP130" s="4"/>
      <c r="LQQ130" s="4"/>
      <c r="LQR130" s="4"/>
      <c r="LQS130" s="4"/>
      <c r="LQT130" s="4"/>
      <c r="LQU130" s="4"/>
      <c r="LQV130" s="4"/>
      <c r="LQW130" s="4"/>
      <c r="LQX130" s="4"/>
      <c r="LQY130" s="4"/>
      <c r="LQZ130" s="4"/>
      <c r="LRA130" s="4"/>
      <c r="LRB130" s="4"/>
      <c r="LRC130" s="4"/>
      <c r="LRD130" s="4"/>
      <c r="LRE130" s="4"/>
      <c r="LRF130" s="4"/>
      <c r="LRG130" s="4"/>
      <c r="LRH130" s="4"/>
      <c r="LRI130" s="4"/>
      <c r="LRJ130" s="4"/>
      <c r="LRK130" s="4"/>
      <c r="LRL130" s="4"/>
      <c r="LRM130" s="4"/>
      <c r="LRN130" s="4"/>
      <c r="LRO130" s="4"/>
      <c r="LRP130" s="4"/>
      <c r="LRQ130" s="4"/>
      <c r="LRR130" s="4"/>
      <c r="LRS130" s="4"/>
      <c r="LRT130" s="4"/>
      <c r="LRU130" s="4"/>
      <c r="LRV130" s="4"/>
      <c r="LRW130" s="4"/>
      <c r="LRX130" s="4"/>
      <c r="LRY130" s="4"/>
      <c r="LRZ130" s="4"/>
      <c r="LSA130" s="4"/>
      <c r="LSB130" s="4"/>
      <c r="LSC130" s="4"/>
      <c r="LSD130" s="4"/>
      <c r="LSE130" s="4"/>
      <c r="LSF130" s="4"/>
      <c r="LSG130" s="4"/>
      <c r="LSH130" s="4"/>
      <c r="LSI130" s="4"/>
      <c r="LSJ130" s="4"/>
      <c r="LSK130" s="4"/>
      <c r="LSL130" s="4"/>
      <c r="LSM130" s="4"/>
      <c r="LSN130" s="4"/>
      <c r="LSO130" s="4"/>
      <c r="LSP130" s="4"/>
      <c r="LSQ130" s="4"/>
      <c r="LSR130" s="4"/>
      <c r="LSS130" s="4"/>
      <c r="LST130" s="4"/>
      <c r="LSU130" s="4"/>
      <c r="LSV130" s="4"/>
      <c r="LSW130" s="4"/>
      <c r="LSX130" s="4"/>
      <c r="LSY130" s="4"/>
      <c r="LSZ130" s="4"/>
      <c r="LTA130" s="4"/>
      <c r="LTB130" s="4"/>
      <c r="LTC130" s="4"/>
      <c r="LTD130" s="4"/>
      <c r="LTE130" s="4"/>
      <c r="LTF130" s="4"/>
      <c r="LTG130" s="4"/>
      <c r="LTH130" s="4"/>
      <c r="LTI130" s="4"/>
      <c r="LTJ130" s="4"/>
      <c r="LTK130" s="4"/>
      <c r="LTL130" s="4"/>
      <c r="LTM130" s="4"/>
      <c r="LTN130" s="4"/>
      <c r="LTO130" s="4"/>
      <c r="LTP130" s="4"/>
      <c r="LTQ130" s="4"/>
      <c r="LTR130" s="4"/>
      <c r="LTS130" s="4"/>
      <c r="LTT130" s="4"/>
      <c r="LTU130" s="4"/>
      <c r="LTV130" s="4"/>
      <c r="LTW130" s="4"/>
      <c r="LTX130" s="4"/>
      <c r="LTY130" s="4"/>
      <c r="LTZ130" s="4"/>
      <c r="LUA130" s="4"/>
      <c r="LUB130" s="4"/>
      <c r="LUC130" s="4"/>
      <c r="LUD130" s="4"/>
      <c r="LUE130" s="4"/>
      <c r="LUF130" s="4"/>
      <c r="LUG130" s="4"/>
      <c r="LUH130" s="4"/>
      <c r="LUI130" s="4"/>
      <c r="LUJ130" s="4"/>
      <c r="LUK130" s="4"/>
      <c r="LUL130" s="4"/>
      <c r="LUM130" s="4"/>
      <c r="LUN130" s="4"/>
      <c r="LUO130" s="4"/>
      <c r="LUP130" s="4"/>
      <c r="LUQ130" s="4"/>
      <c r="LUR130" s="4"/>
      <c r="LUS130" s="4"/>
      <c r="LUT130" s="4"/>
      <c r="LUU130" s="4"/>
      <c r="LUV130" s="4"/>
      <c r="LUW130" s="4"/>
      <c r="LUX130" s="4"/>
      <c r="LUY130" s="4"/>
      <c r="LUZ130" s="4"/>
      <c r="LVA130" s="4"/>
      <c r="LVB130" s="4"/>
      <c r="LVC130" s="4"/>
      <c r="LVD130" s="4"/>
      <c r="LVE130" s="4"/>
      <c r="LVF130" s="4"/>
      <c r="LVG130" s="4"/>
      <c r="LVH130" s="4"/>
      <c r="LVI130" s="4"/>
      <c r="LVJ130" s="4"/>
      <c r="LVK130" s="4"/>
      <c r="LVL130" s="4"/>
      <c r="LVM130" s="4"/>
      <c r="LVN130" s="4"/>
      <c r="LVO130" s="4"/>
      <c r="LVP130" s="4"/>
      <c r="LVQ130" s="4"/>
      <c r="LVR130" s="4"/>
      <c r="LVS130" s="4"/>
      <c r="LVT130" s="4"/>
      <c r="LVU130" s="4"/>
      <c r="LVV130" s="4"/>
      <c r="LVW130" s="4"/>
      <c r="LVX130" s="4"/>
      <c r="LVY130" s="4"/>
      <c r="LVZ130" s="4"/>
      <c r="LWA130" s="4"/>
      <c r="LWB130" s="4"/>
      <c r="LWC130" s="4"/>
      <c r="LWD130" s="4"/>
      <c r="LWE130" s="4"/>
      <c r="LWF130" s="4"/>
      <c r="LWG130" s="4"/>
      <c r="LWH130" s="4"/>
      <c r="LWI130" s="4"/>
      <c r="LWJ130" s="4"/>
      <c r="LWK130" s="4"/>
      <c r="LWL130" s="4"/>
      <c r="LWM130" s="4"/>
      <c r="LWN130" s="4"/>
      <c r="LWO130" s="4"/>
      <c r="LWP130" s="4"/>
      <c r="LWQ130" s="4"/>
      <c r="LWR130" s="4"/>
      <c r="LWS130" s="4"/>
      <c r="LWT130" s="4"/>
      <c r="LWU130" s="4"/>
      <c r="LWV130" s="4"/>
      <c r="LWW130" s="4"/>
      <c r="LWX130" s="4"/>
      <c r="LWY130" s="4"/>
      <c r="LWZ130" s="4"/>
      <c r="LXA130" s="4"/>
      <c r="LXB130" s="4"/>
      <c r="LXC130" s="4"/>
      <c r="LXD130" s="4"/>
      <c r="LXE130" s="4"/>
      <c r="LXF130" s="4"/>
      <c r="LXG130" s="4"/>
      <c r="LXH130" s="4"/>
      <c r="LXI130" s="4"/>
      <c r="LXJ130" s="4"/>
      <c r="LXK130" s="4"/>
      <c r="LXL130" s="4"/>
      <c r="LXM130" s="4"/>
      <c r="LXN130" s="4"/>
      <c r="LXO130" s="4"/>
      <c r="LXP130" s="4"/>
      <c r="LXQ130" s="4"/>
      <c r="LXR130" s="4"/>
      <c r="LXS130" s="4"/>
      <c r="LXT130" s="4"/>
      <c r="LXU130" s="4"/>
      <c r="LXV130" s="4"/>
      <c r="LXW130" s="4"/>
      <c r="LXX130" s="4"/>
      <c r="LXY130" s="4"/>
      <c r="LXZ130" s="4"/>
      <c r="LYA130" s="4"/>
      <c r="LYB130" s="4"/>
      <c r="LYC130" s="4"/>
      <c r="LYD130" s="4"/>
      <c r="LYE130" s="4"/>
      <c r="LYF130" s="4"/>
      <c r="LYG130" s="4"/>
      <c r="LYH130" s="4"/>
      <c r="LYI130" s="4"/>
      <c r="LYJ130" s="4"/>
      <c r="LYK130" s="4"/>
      <c r="LYL130" s="4"/>
      <c r="LYM130" s="4"/>
      <c r="LYN130" s="4"/>
      <c r="LYO130" s="4"/>
      <c r="LYP130" s="4"/>
      <c r="LYQ130" s="4"/>
      <c r="LYR130" s="4"/>
      <c r="LYS130" s="4"/>
      <c r="LYT130" s="4"/>
      <c r="LYU130" s="4"/>
      <c r="LYV130" s="4"/>
      <c r="LYW130" s="4"/>
      <c r="LYX130" s="4"/>
      <c r="LYY130" s="4"/>
      <c r="LYZ130" s="4"/>
      <c r="LZA130" s="4"/>
      <c r="LZB130" s="4"/>
      <c r="LZC130" s="4"/>
      <c r="LZD130" s="4"/>
      <c r="LZE130" s="4"/>
      <c r="LZF130" s="4"/>
      <c r="LZG130" s="4"/>
      <c r="LZH130" s="4"/>
      <c r="LZI130" s="4"/>
      <c r="LZJ130" s="4"/>
      <c r="LZK130" s="4"/>
      <c r="LZL130" s="4"/>
      <c r="LZM130" s="4"/>
      <c r="LZN130" s="4"/>
      <c r="LZO130" s="4"/>
      <c r="LZP130" s="4"/>
      <c r="LZQ130" s="4"/>
      <c r="LZR130" s="4"/>
      <c r="LZS130" s="4"/>
      <c r="LZT130" s="4"/>
      <c r="LZU130" s="4"/>
      <c r="LZV130" s="4"/>
      <c r="LZW130" s="4"/>
      <c r="LZX130" s="4"/>
      <c r="LZY130" s="4"/>
      <c r="LZZ130" s="4"/>
      <c r="MAA130" s="4"/>
      <c r="MAB130" s="4"/>
      <c r="MAC130" s="4"/>
      <c r="MAD130" s="4"/>
      <c r="MAE130" s="4"/>
      <c r="MAF130" s="4"/>
      <c r="MAG130" s="4"/>
      <c r="MAH130" s="4"/>
      <c r="MAI130" s="4"/>
      <c r="MAJ130" s="4"/>
      <c r="MAK130" s="4"/>
      <c r="MAL130" s="4"/>
      <c r="MAM130" s="4"/>
      <c r="MAN130" s="4"/>
      <c r="MAO130" s="4"/>
      <c r="MAP130" s="4"/>
      <c r="MAQ130" s="4"/>
      <c r="MAR130" s="4"/>
      <c r="MAS130" s="4"/>
      <c r="MAT130" s="4"/>
      <c r="MAU130" s="4"/>
      <c r="MAV130" s="4"/>
      <c r="MAW130" s="4"/>
      <c r="MAX130" s="4"/>
      <c r="MAY130" s="4"/>
      <c r="MAZ130" s="4"/>
      <c r="MBA130" s="4"/>
      <c r="MBB130" s="4"/>
      <c r="MBC130" s="4"/>
      <c r="MBD130" s="4"/>
      <c r="MBE130" s="4"/>
      <c r="MBF130" s="4"/>
      <c r="MBG130" s="4"/>
      <c r="MBH130" s="4"/>
      <c r="MBI130" s="4"/>
      <c r="MBJ130" s="4"/>
      <c r="MBK130" s="4"/>
      <c r="MBL130" s="4"/>
      <c r="MBM130" s="4"/>
      <c r="MBN130" s="4"/>
      <c r="MBO130" s="4"/>
      <c r="MBP130" s="4"/>
      <c r="MBQ130" s="4"/>
      <c r="MBR130" s="4"/>
      <c r="MBS130" s="4"/>
      <c r="MBT130" s="4"/>
      <c r="MBU130" s="4"/>
      <c r="MBV130" s="4"/>
      <c r="MBW130" s="4"/>
      <c r="MBX130" s="4"/>
      <c r="MBY130" s="4"/>
      <c r="MBZ130" s="4"/>
      <c r="MCA130" s="4"/>
      <c r="MCB130" s="4"/>
      <c r="MCC130" s="4"/>
      <c r="MCD130" s="4"/>
      <c r="MCE130" s="4"/>
      <c r="MCF130" s="4"/>
      <c r="MCG130" s="4"/>
      <c r="MCH130" s="4"/>
      <c r="MCI130" s="4"/>
      <c r="MCJ130" s="4"/>
      <c r="MCK130" s="4"/>
      <c r="MCL130" s="4"/>
      <c r="MCM130" s="4"/>
      <c r="MCN130" s="4"/>
      <c r="MCO130" s="4"/>
      <c r="MCP130" s="4"/>
      <c r="MCQ130" s="4"/>
      <c r="MCR130" s="4"/>
      <c r="MCS130" s="4"/>
      <c r="MCT130" s="4"/>
      <c r="MCU130" s="4"/>
      <c r="MCV130" s="4"/>
      <c r="MCW130" s="4"/>
      <c r="MCX130" s="4"/>
      <c r="MCY130" s="4"/>
      <c r="MCZ130" s="4"/>
      <c r="MDA130" s="4"/>
      <c r="MDB130" s="4"/>
      <c r="MDC130" s="4"/>
      <c r="MDD130" s="4"/>
      <c r="MDE130" s="4"/>
      <c r="MDF130" s="4"/>
      <c r="MDG130" s="4"/>
      <c r="MDH130" s="4"/>
      <c r="MDI130" s="4"/>
      <c r="MDJ130" s="4"/>
      <c r="MDK130" s="4"/>
      <c r="MDL130" s="4"/>
      <c r="MDM130" s="4"/>
      <c r="MDN130" s="4"/>
      <c r="MDO130" s="4"/>
      <c r="MDP130" s="4"/>
      <c r="MDQ130" s="4"/>
      <c r="MDR130" s="4"/>
      <c r="MDS130" s="4"/>
      <c r="MDT130" s="4"/>
      <c r="MDU130" s="4"/>
      <c r="MDV130" s="4"/>
      <c r="MDW130" s="4"/>
      <c r="MDX130" s="4"/>
      <c r="MDY130" s="4"/>
      <c r="MDZ130" s="4"/>
      <c r="MEA130" s="4"/>
      <c r="MEB130" s="4"/>
      <c r="MEC130" s="4"/>
      <c r="MED130" s="4"/>
      <c r="MEE130" s="4"/>
      <c r="MEF130" s="4"/>
      <c r="MEG130" s="4"/>
      <c r="MEH130" s="4"/>
      <c r="MEI130" s="4"/>
      <c r="MEJ130" s="4"/>
      <c r="MEK130" s="4"/>
      <c r="MEL130" s="4"/>
      <c r="MEM130" s="4"/>
      <c r="MEN130" s="4"/>
      <c r="MEO130" s="4"/>
      <c r="MEP130" s="4"/>
      <c r="MEQ130" s="4"/>
      <c r="MER130" s="4"/>
      <c r="MES130" s="4"/>
      <c r="MET130" s="4"/>
      <c r="MEU130" s="4"/>
      <c r="MEV130" s="4"/>
      <c r="MEW130" s="4"/>
      <c r="MEX130" s="4"/>
      <c r="MEY130" s="4"/>
      <c r="MEZ130" s="4"/>
      <c r="MFA130" s="4"/>
      <c r="MFB130" s="4"/>
      <c r="MFC130" s="4"/>
      <c r="MFD130" s="4"/>
      <c r="MFE130" s="4"/>
      <c r="MFF130" s="4"/>
      <c r="MFG130" s="4"/>
      <c r="MFH130" s="4"/>
      <c r="MFI130" s="4"/>
      <c r="MFJ130" s="4"/>
      <c r="MFK130" s="4"/>
      <c r="MFL130" s="4"/>
      <c r="MFM130" s="4"/>
      <c r="MFN130" s="4"/>
      <c r="MFO130" s="4"/>
      <c r="MFP130" s="4"/>
      <c r="MFQ130" s="4"/>
      <c r="MFR130" s="4"/>
      <c r="MFS130" s="4"/>
      <c r="MFT130" s="4"/>
      <c r="MFU130" s="4"/>
      <c r="MFV130" s="4"/>
      <c r="MFW130" s="4"/>
      <c r="MFX130" s="4"/>
      <c r="MFY130" s="4"/>
      <c r="MFZ130" s="4"/>
      <c r="MGA130" s="4"/>
      <c r="MGB130" s="4"/>
      <c r="MGC130" s="4"/>
      <c r="MGD130" s="4"/>
      <c r="MGE130" s="4"/>
      <c r="MGF130" s="4"/>
      <c r="MGG130" s="4"/>
      <c r="MGH130" s="4"/>
      <c r="MGI130" s="4"/>
      <c r="MGJ130" s="4"/>
      <c r="MGK130" s="4"/>
      <c r="MGL130" s="4"/>
      <c r="MGM130" s="4"/>
      <c r="MGN130" s="4"/>
      <c r="MGO130" s="4"/>
      <c r="MGP130" s="4"/>
      <c r="MGQ130" s="4"/>
      <c r="MGR130" s="4"/>
      <c r="MGS130" s="4"/>
      <c r="MGT130" s="4"/>
      <c r="MGU130" s="4"/>
      <c r="MGV130" s="4"/>
      <c r="MGW130" s="4"/>
      <c r="MGX130" s="4"/>
      <c r="MGY130" s="4"/>
      <c r="MGZ130" s="4"/>
      <c r="MHA130" s="4"/>
      <c r="MHB130" s="4"/>
      <c r="MHC130" s="4"/>
      <c r="MHD130" s="4"/>
      <c r="MHE130" s="4"/>
      <c r="MHF130" s="4"/>
      <c r="MHG130" s="4"/>
      <c r="MHH130" s="4"/>
      <c r="MHI130" s="4"/>
      <c r="MHJ130" s="4"/>
      <c r="MHK130" s="4"/>
      <c r="MHL130" s="4"/>
      <c r="MHM130" s="4"/>
      <c r="MHN130" s="4"/>
      <c r="MHO130" s="4"/>
      <c r="MHP130" s="4"/>
      <c r="MHQ130" s="4"/>
      <c r="MHR130" s="4"/>
      <c r="MHS130" s="4"/>
      <c r="MHT130" s="4"/>
      <c r="MHU130" s="4"/>
      <c r="MHV130" s="4"/>
      <c r="MHW130" s="4"/>
      <c r="MHX130" s="4"/>
      <c r="MHY130" s="4"/>
      <c r="MHZ130" s="4"/>
      <c r="MIA130" s="4"/>
      <c r="MIB130" s="4"/>
      <c r="MIC130" s="4"/>
      <c r="MID130" s="4"/>
      <c r="MIE130" s="4"/>
      <c r="MIF130" s="4"/>
      <c r="MIG130" s="4"/>
      <c r="MIH130" s="4"/>
      <c r="MII130" s="4"/>
      <c r="MIJ130" s="4"/>
      <c r="MIK130" s="4"/>
      <c r="MIL130" s="4"/>
      <c r="MIM130" s="4"/>
      <c r="MIN130" s="4"/>
      <c r="MIO130" s="4"/>
      <c r="MIP130" s="4"/>
      <c r="MIQ130" s="4"/>
      <c r="MIR130" s="4"/>
      <c r="MIS130" s="4"/>
      <c r="MIT130" s="4"/>
      <c r="MIU130" s="4"/>
      <c r="MIV130" s="4"/>
      <c r="MIW130" s="4"/>
      <c r="MIX130" s="4"/>
      <c r="MIY130" s="4"/>
      <c r="MIZ130" s="4"/>
      <c r="MJA130" s="4"/>
      <c r="MJB130" s="4"/>
      <c r="MJC130" s="4"/>
      <c r="MJD130" s="4"/>
      <c r="MJE130" s="4"/>
      <c r="MJF130" s="4"/>
      <c r="MJG130" s="4"/>
      <c r="MJH130" s="4"/>
      <c r="MJI130" s="4"/>
      <c r="MJJ130" s="4"/>
      <c r="MJK130" s="4"/>
      <c r="MJL130" s="4"/>
      <c r="MJM130" s="4"/>
      <c r="MJN130" s="4"/>
      <c r="MJO130" s="4"/>
      <c r="MJP130" s="4"/>
      <c r="MJQ130" s="4"/>
      <c r="MJR130" s="4"/>
      <c r="MJS130" s="4"/>
      <c r="MJT130" s="4"/>
      <c r="MJU130" s="4"/>
      <c r="MJV130" s="4"/>
      <c r="MJW130" s="4"/>
      <c r="MJX130" s="4"/>
      <c r="MJY130" s="4"/>
      <c r="MJZ130" s="4"/>
      <c r="MKA130" s="4"/>
      <c r="MKB130" s="4"/>
      <c r="MKC130" s="4"/>
      <c r="MKD130" s="4"/>
      <c r="MKE130" s="4"/>
      <c r="MKF130" s="4"/>
      <c r="MKG130" s="4"/>
      <c r="MKH130" s="4"/>
      <c r="MKI130" s="4"/>
      <c r="MKJ130" s="4"/>
      <c r="MKK130" s="4"/>
      <c r="MKL130" s="4"/>
      <c r="MKM130" s="4"/>
      <c r="MKN130" s="4"/>
      <c r="MKO130" s="4"/>
      <c r="MKP130" s="4"/>
      <c r="MKQ130" s="4"/>
      <c r="MKR130" s="4"/>
      <c r="MKS130" s="4"/>
      <c r="MKT130" s="4"/>
      <c r="MKU130" s="4"/>
      <c r="MKV130" s="4"/>
      <c r="MKW130" s="4"/>
      <c r="MKX130" s="4"/>
      <c r="MKY130" s="4"/>
      <c r="MKZ130" s="4"/>
      <c r="MLA130" s="4"/>
      <c r="MLB130" s="4"/>
      <c r="MLC130" s="4"/>
      <c r="MLD130" s="4"/>
      <c r="MLE130" s="4"/>
      <c r="MLF130" s="4"/>
      <c r="MLG130" s="4"/>
      <c r="MLH130" s="4"/>
      <c r="MLI130" s="4"/>
      <c r="MLJ130" s="4"/>
      <c r="MLK130" s="4"/>
      <c r="MLL130" s="4"/>
      <c r="MLM130" s="4"/>
      <c r="MLN130" s="4"/>
      <c r="MLO130" s="4"/>
      <c r="MLP130" s="4"/>
      <c r="MLQ130" s="4"/>
      <c r="MLR130" s="4"/>
      <c r="MLS130" s="4"/>
      <c r="MLT130" s="4"/>
      <c r="MLU130" s="4"/>
      <c r="MLV130" s="4"/>
      <c r="MLW130" s="4"/>
      <c r="MLX130" s="4"/>
      <c r="MLY130" s="4"/>
      <c r="MLZ130" s="4"/>
      <c r="MMA130" s="4"/>
      <c r="MMB130" s="4"/>
      <c r="MMC130" s="4"/>
      <c r="MMD130" s="4"/>
      <c r="MME130" s="4"/>
      <c r="MMF130" s="4"/>
      <c r="MMG130" s="4"/>
      <c r="MMH130" s="4"/>
      <c r="MMI130" s="4"/>
      <c r="MMJ130" s="4"/>
      <c r="MMK130" s="4"/>
      <c r="MML130" s="4"/>
      <c r="MMM130" s="4"/>
      <c r="MMN130" s="4"/>
      <c r="MMO130" s="4"/>
      <c r="MMP130" s="4"/>
      <c r="MMQ130" s="4"/>
      <c r="MMR130" s="4"/>
      <c r="MMS130" s="4"/>
      <c r="MMT130" s="4"/>
      <c r="MMU130" s="4"/>
      <c r="MMV130" s="4"/>
      <c r="MMW130" s="4"/>
      <c r="MMX130" s="4"/>
      <c r="MMY130" s="4"/>
      <c r="MMZ130" s="4"/>
      <c r="MNA130" s="4"/>
      <c r="MNB130" s="4"/>
      <c r="MNC130" s="4"/>
      <c r="MND130" s="4"/>
      <c r="MNE130" s="4"/>
      <c r="MNF130" s="4"/>
      <c r="MNG130" s="4"/>
      <c r="MNH130" s="4"/>
      <c r="MNI130" s="4"/>
      <c r="MNJ130" s="4"/>
      <c r="MNK130" s="4"/>
      <c r="MNL130" s="4"/>
      <c r="MNM130" s="4"/>
      <c r="MNN130" s="4"/>
      <c r="MNO130" s="4"/>
      <c r="MNP130" s="4"/>
      <c r="MNQ130" s="4"/>
      <c r="MNR130" s="4"/>
      <c r="MNS130" s="4"/>
      <c r="MNT130" s="4"/>
      <c r="MNU130" s="4"/>
      <c r="MNV130" s="4"/>
      <c r="MNW130" s="4"/>
      <c r="MNX130" s="4"/>
      <c r="MNY130" s="4"/>
      <c r="MNZ130" s="4"/>
      <c r="MOA130" s="4"/>
      <c r="MOB130" s="4"/>
      <c r="MOC130" s="4"/>
      <c r="MOD130" s="4"/>
      <c r="MOE130" s="4"/>
      <c r="MOF130" s="4"/>
      <c r="MOG130" s="4"/>
      <c r="MOH130" s="4"/>
      <c r="MOI130" s="4"/>
      <c r="MOJ130" s="4"/>
      <c r="MOK130" s="4"/>
      <c r="MOL130" s="4"/>
      <c r="MOM130" s="4"/>
      <c r="MON130" s="4"/>
      <c r="MOO130" s="4"/>
      <c r="MOP130" s="4"/>
      <c r="MOQ130" s="4"/>
      <c r="MOR130" s="4"/>
      <c r="MOS130" s="4"/>
      <c r="MOT130" s="4"/>
      <c r="MOU130" s="4"/>
      <c r="MOV130" s="4"/>
      <c r="MOW130" s="4"/>
      <c r="MOX130" s="4"/>
      <c r="MOY130" s="4"/>
      <c r="MOZ130" s="4"/>
      <c r="MPA130" s="4"/>
      <c r="MPB130" s="4"/>
      <c r="MPC130" s="4"/>
      <c r="MPD130" s="4"/>
      <c r="MPE130" s="4"/>
      <c r="MPF130" s="4"/>
      <c r="MPG130" s="4"/>
      <c r="MPH130" s="4"/>
      <c r="MPI130" s="4"/>
      <c r="MPJ130" s="4"/>
      <c r="MPK130" s="4"/>
      <c r="MPL130" s="4"/>
      <c r="MPM130" s="4"/>
      <c r="MPN130" s="4"/>
      <c r="MPO130" s="4"/>
      <c r="MPP130" s="4"/>
      <c r="MPQ130" s="4"/>
      <c r="MPR130" s="4"/>
      <c r="MPS130" s="4"/>
      <c r="MPT130" s="4"/>
      <c r="MPU130" s="4"/>
      <c r="MPV130" s="4"/>
      <c r="MPW130" s="4"/>
      <c r="MPX130" s="4"/>
      <c r="MPY130" s="4"/>
      <c r="MPZ130" s="4"/>
      <c r="MQA130" s="4"/>
      <c r="MQB130" s="4"/>
      <c r="MQC130" s="4"/>
      <c r="MQD130" s="4"/>
      <c r="MQE130" s="4"/>
      <c r="MQF130" s="4"/>
      <c r="MQG130" s="4"/>
      <c r="MQH130" s="4"/>
      <c r="MQI130" s="4"/>
      <c r="MQJ130" s="4"/>
      <c r="MQK130" s="4"/>
      <c r="MQL130" s="4"/>
      <c r="MQM130" s="4"/>
      <c r="MQN130" s="4"/>
      <c r="MQO130" s="4"/>
      <c r="MQP130" s="4"/>
      <c r="MQQ130" s="4"/>
      <c r="MQR130" s="4"/>
      <c r="MQS130" s="4"/>
      <c r="MQT130" s="4"/>
      <c r="MQU130" s="4"/>
      <c r="MQV130" s="4"/>
      <c r="MQW130" s="4"/>
      <c r="MQX130" s="4"/>
      <c r="MQY130" s="4"/>
      <c r="MQZ130" s="4"/>
      <c r="MRA130" s="4"/>
      <c r="MRB130" s="4"/>
      <c r="MRC130" s="4"/>
      <c r="MRD130" s="4"/>
      <c r="MRE130" s="4"/>
      <c r="MRF130" s="4"/>
      <c r="MRG130" s="4"/>
      <c r="MRH130" s="4"/>
      <c r="MRI130" s="4"/>
      <c r="MRJ130" s="4"/>
      <c r="MRK130" s="4"/>
      <c r="MRL130" s="4"/>
      <c r="MRM130" s="4"/>
      <c r="MRN130" s="4"/>
      <c r="MRO130" s="4"/>
      <c r="MRP130" s="4"/>
      <c r="MRQ130" s="4"/>
      <c r="MRR130" s="4"/>
      <c r="MRS130" s="4"/>
      <c r="MRT130" s="4"/>
      <c r="MRU130" s="4"/>
      <c r="MRV130" s="4"/>
      <c r="MRW130" s="4"/>
      <c r="MRX130" s="4"/>
      <c r="MRY130" s="4"/>
      <c r="MRZ130" s="4"/>
      <c r="MSA130" s="4"/>
      <c r="MSB130" s="4"/>
      <c r="MSC130" s="4"/>
      <c r="MSD130" s="4"/>
      <c r="MSE130" s="4"/>
      <c r="MSF130" s="4"/>
      <c r="MSG130" s="4"/>
      <c r="MSH130" s="4"/>
      <c r="MSI130" s="4"/>
      <c r="MSJ130" s="4"/>
      <c r="MSK130" s="4"/>
      <c r="MSL130" s="4"/>
      <c r="MSM130" s="4"/>
      <c r="MSN130" s="4"/>
      <c r="MSO130" s="4"/>
      <c r="MSP130" s="4"/>
      <c r="MSQ130" s="4"/>
      <c r="MSR130" s="4"/>
      <c r="MSS130" s="4"/>
      <c r="MST130" s="4"/>
      <c r="MSU130" s="4"/>
      <c r="MSV130" s="4"/>
      <c r="MSW130" s="4"/>
      <c r="MSX130" s="4"/>
      <c r="MSY130" s="4"/>
      <c r="MSZ130" s="4"/>
      <c r="MTA130" s="4"/>
      <c r="MTB130" s="4"/>
      <c r="MTC130" s="4"/>
      <c r="MTD130" s="4"/>
      <c r="MTE130" s="4"/>
      <c r="MTF130" s="4"/>
      <c r="MTG130" s="4"/>
      <c r="MTH130" s="4"/>
      <c r="MTI130" s="4"/>
      <c r="MTJ130" s="4"/>
      <c r="MTK130" s="4"/>
      <c r="MTL130" s="4"/>
      <c r="MTM130" s="4"/>
      <c r="MTN130" s="4"/>
      <c r="MTO130" s="4"/>
      <c r="MTP130" s="4"/>
      <c r="MTQ130" s="4"/>
      <c r="MTR130" s="4"/>
      <c r="MTS130" s="4"/>
      <c r="MTT130" s="4"/>
      <c r="MTU130" s="4"/>
      <c r="MTV130" s="4"/>
      <c r="MTW130" s="4"/>
      <c r="MTX130" s="4"/>
      <c r="MTY130" s="4"/>
      <c r="MTZ130" s="4"/>
      <c r="MUA130" s="4"/>
      <c r="MUB130" s="4"/>
      <c r="MUC130" s="4"/>
      <c r="MUD130" s="4"/>
      <c r="MUE130" s="4"/>
      <c r="MUF130" s="4"/>
      <c r="MUG130" s="4"/>
      <c r="MUH130" s="4"/>
      <c r="MUI130" s="4"/>
      <c r="MUJ130" s="4"/>
      <c r="MUK130" s="4"/>
      <c r="MUL130" s="4"/>
      <c r="MUM130" s="4"/>
      <c r="MUN130" s="4"/>
      <c r="MUO130" s="4"/>
      <c r="MUP130" s="4"/>
      <c r="MUQ130" s="4"/>
      <c r="MUR130" s="4"/>
      <c r="MUS130" s="4"/>
      <c r="MUT130" s="4"/>
      <c r="MUU130" s="4"/>
      <c r="MUV130" s="4"/>
      <c r="MUW130" s="4"/>
      <c r="MUX130" s="4"/>
      <c r="MUY130" s="4"/>
      <c r="MUZ130" s="4"/>
      <c r="MVA130" s="4"/>
      <c r="MVB130" s="4"/>
      <c r="MVC130" s="4"/>
      <c r="MVD130" s="4"/>
      <c r="MVE130" s="4"/>
      <c r="MVF130" s="4"/>
      <c r="MVG130" s="4"/>
      <c r="MVH130" s="4"/>
      <c r="MVI130" s="4"/>
      <c r="MVJ130" s="4"/>
      <c r="MVK130" s="4"/>
      <c r="MVL130" s="4"/>
      <c r="MVM130" s="4"/>
      <c r="MVN130" s="4"/>
      <c r="MVO130" s="4"/>
      <c r="MVP130" s="4"/>
      <c r="MVQ130" s="4"/>
      <c r="MVR130" s="4"/>
      <c r="MVS130" s="4"/>
      <c r="MVT130" s="4"/>
      <c r="MVU130" s="4"/>
      <c r="MVV130" s="4"/>
      <c r="MVW130" s="4"/>
      <c r="MVX130" s="4"/>
      <c r="MVY130" s="4"/>
      <c r="MVZ130" s="4"/>
      <c r="MWA130" s="4"/>
      <c r="MWB130" s="4"/>
      <c r="MWC130" s="4"/>
      <c r="MWD130" s="4"/>
      <c r="MWE130" s="4"/>
      <c r="MWF130" s="4"/>
      <c r="MWG130" s="4"/>
      <c r="MWH130" s="4"/>
      <c r="MWI130" s="4"/>
      <c r="MWJ130" s="4"/>
      <c r="MWK130" s="4"/>
      <c r="MWL130" s="4"/>
      <c r="MWM130" s="4"/>
      <c r="MWN130" s="4"/>
      <c r="MWO130" s="4"/>
      <c r="MWP130" s="4"/>
      <c r="MWQ130" s="4"/>
      <c r="MWR130" s="4"/>
      <c r="MWS130" s="4"/>
      <c r="MWT130" s="4"/>
      <c r="MWU130" s="4"/>
      <c r="MWV130" s="4"/>
      <c r="MWW130" s="4"/>
      <c r="MWX130" s="4"/>
      <c r="MWY130" s="4"/>
      <c r="MWZ130" s="4"/>
      <c r="MXA130" s="4"/>
      <c r="MXB130" s="4"/>
      <c r="MXC130" s="4"/>
      <c r="MXD130" s="4"/>
      <c r="MXE130" s="4"/>
      <c r="MXF130" s="4"/>
      <c r="MXG130" s="4"/>
      <c r="MXH130" s="4"/>
      <c r="MXI130" s="4"/>
      <c r="MXJ130" s="4"/>
      <c r="MXK130" s="4"/>
      <c r="MXL130" s="4"/>
      <c r="MXM130" s="4"/>
      <c r="MXN130" s="4"/>
      <c r="MXO130" s="4"/>
      <c r="MXP130" s="4"/>
      <c r="MXQ130" s="4"/>
      <c r="MXR130" s="4"/>
      <c r="MXS130" s="4"/>
      <c r="MXT130" s="4"/>
      <c r="MXU130" s="4"/>
      <c r="MXV130" s="4"/>
      <c r="MXW130" s="4"/>
      <c r="MXX130" s="4"/>
      <c r="MXY130" s="4"/>
      <c r="MXZ130" s="4"/>
      <c r="MYA130" s="4"/>
      <c r="MYB130" s="4"/>
      <c r="MYC130" s="4"/>
      <c r="MYD130" s="4"/>
      <c r="MYE130" s="4"/>
      <c r="MYF130" s="4"/>
      <c r="MYG130" s="4"/>
      <c r="MYH130" s="4"/>
      <c r="MYI130" s="4"/>
      <c r="MYJ130" s="4"/>
      <c r="MYK130" s="4"/>
      <c r="MYL130" s="4"/>
      <c r="MYM130" s="4"/>
      <c r="MYN130" s="4"/>
      <c r="MYO130" s="4"/>
      <c r="MYP130" s="4"/>
      <c r="MYQ130" s="4"/>
      <c r="MYR130" s="4"/>
      <c r="MYS130" s="4"/>
      <c r="MYT130" s="4"/>
      <c r="MYU130" s="4"/>
      <c r="MYV130" s="4"/>
      <c r="MYW130" s="4"/>
      <c r="MYX130" s="4"/>
      <c r="MYY130" s="4"/>
      <c r="MYZ130" s="4"/>
      <c r="MZA130" s="4"/>
      <c r="MZB130" s="4"/>
      <c r="MZC130" s="4"/>
      <c r="MZD130" s="4"/>
      <c r="MZE130" s="4"/>
      <c r="MZF130" s="4"/>
      <c r="MZG130" s="4"/>
      <c r="MZH130" s="4"/>
      <c r="MZI130" s="4"/>
      <c r="MZJ130" s="4"/>
      <c r="MZK130" s="4"/>
      <c r="MZL130" s="4"/>
      <c r="MZM130" s="4"/>
      <c r="MZN130" s="4"/>
      <c r="MZO130" s="4"/>
      <c r="MZP130" s="4"/>
      <c r="MZQ130" s="4"/>
      <c r="MZR130" s="4"/>
      <c r="MZS130" s="4"/>
      <c r="MZT130" s="4"/>
      <c r="MZU130" s="4"/>
      <c r="MZV130" s="4"/>
      <c r="MZW130" s="4"/>
      <c r="MZX130" s="4"/>
      <c r="MZY130" s="4"/>
      <c r="MZZ130" s="4"/>
      <c r="NAA130" s="4"/>
      <c r="NAB130" s="4"/>
      <c r="NAC130" s="4"/>
      <c r="NAD130" s="4"/>
      <c r="NAE130" s="4"/>
      <c r="NAF130" s="4"/>
      <c r="NAG130" s="4"/>
      <c r="NAH130" s="4"/>
      <c r="NAI130" s="4"/>
      <c r="NAJ130" s="4"/>
      <c r="NAK130" s="4"/>
      <c r="NAL130" s="4"/>
      <c r="NAM130" s="4"/>
      <c r="NAN130" s="4"/>
      <c r="NAO130" s="4"/>
      <c r="NAP130" s="4"/>
      <c r="NAQ130" s="4"/>
      <c r="NAR130" s="4"/>
      <c r="NAS130" s="4"/>
      <c r="NAT130" s="4"/>
      <c r="NAU130" s="4"/>
      <c r="NAV130" s="4"/>
      <c r="NAW130" s="4"/>
      <c r="NAX130" s="4"/>
      <c r="NAY130" s="4"/>
      <c r="NAZ130" s="4"/>
      <c r="NBA130" s="4"/>
      <c r="NBB130" s="4"/>
      <c r="NBC130" s="4"/>
      <c r="NBD130" s="4"/>
      <c r="NBE130" s="4"/>
      <c r="NBF130" s="4"/>
      <c r="NBG130" s="4"/>
      <c r="NBH130" s="4"/>
      <c r="NBI130" s="4"/>
      <c r="NBJ130" s="4"/>
      <c r="NBK130" s="4"/>
      <c r="NBL130" s="4"/>
      <c r="NBM130" s="4"/>
      <c r="NBN130" s="4"/>
      <c r="NBO130" s="4"/>
      <c r="NBP130" s="4"/>
      <c r="NBQ130" s="4"/>
      <c r="NBR130" s="4"/>
      <c r="NBS130" s="4"/>
      <c r="NBT130" s="4"/>
      <c r="NBU130" s="4"/>
      <c r="NBV130" s="4"/>
      <c r="NBW130" s="4"/>
      <c r="NBX130" s="4"/>
      <c r="NBY130" s="4"/>
      <c r="NBZ130" s="4"/>
      <c r="NCA130" s="4"/>
      <c r="NCB130" s="4"/>
      <c r="NCC130" s="4"/>
      <c r="NCD130" s="4"/>
      <c r="NCE130" s="4"/>
      <c r="NCF130" s="4"/>
      <c r="NCG130" s="4"/>
      <c r="NCH130" s="4"/>
      <c r="NCI130" s="4"/>
      <c r="NCJ130" s="4"/>
      <c r="NCK130" s="4"/>
      <c r="NCL130" s="4"/>
      <c r="NCM130" s="4"/>
      <c r="NCN130" s="4"/>
      <c r="NCO130" s="4"/>
      <c r="NCP130" s="4"/>
      <c r="NCQ130" s="4"/>
      <c r="NCR130" s="4"/>
      <c r="NCS130" s="4"/>
      <c r="NCT130" s="4"/>
      <c r="NCU130" s="4"/>
      <c r="NCV130" s="4"/>
      <c r="NCW130" s="4"/>
      <c r="NCX130" s="4"/>
      <c r="NCY130" s="4"/>
      <c r="NCZ130" s="4"/>
      <c r="NDA130" s="4"/>
      <c r="NDB130" s="4"/>
      <c r="NDC130" s="4"/>
      <c r="NDD130" s="4"/>
      <c r="NDE130" s="4"/>
      <c r="NDF130" s="4"/>
      <c r="NDG130" s="4"/>
      <c r="NDH130" s="4"/>
      <c r="NDI130" s="4"/>
      <c r="NDJ130" s="4"/>
      <c r="NDK130" s="4"/>
      <c r="NDL130" s="4"/>
      <c r="NDM130" s="4"/>
      <c r="NDN130" s="4"/>
      <c r="NDO130" s="4"/>
      <c r="NDP130" s="4"/>
      <c r="NDQ130" s="4"/>
      <c r="NDR130" s="4"/>
      <c r="NDS130" s="4"/>
      <c r="NDT130" s="4"/>
      <c r="NDU130" s="4"/>
      <c r="NDV130" s="4"/>
      <c r="NDW130" s="4"/>
      <c r="NDX130" s="4"/>
      <c r="NDY130" s="4"/>
      <c r="NDZ130" s="4"/>
      <c r="NEA130" s="4"/>
      <c r="NEB130" s="4"/>
      <c r="NEC130" s="4"/>
      <c r="NED130" s="4"/>
      <c r="NEE130" s="4"/>
      <c r="NEF130" s="4"/>
      <c r="NEG130" s="4"/>
      <c r="NEH130" s="4"/>
      <c r="NEI130" s="4"/>
      <c r="NEJ130" s="4"/>
      <c r="NEK130" s="4"/>
      <c r="NEL130" s="4"/>
      <c r="NEM130" s="4"/>
      <c r="NEN130" s="4"/>
      <c r="NEO130" s="4"/>
      <c r="NEP130" s="4"/>
      <c r="NEQ130" s="4"/>
      <c r="NER130" s="4"/>
      <c r="NES130" s="4"/>
      <c r="NET130" s="4"/>
      <c r="NEU130" s="4"/>
      <c r="NEV130" s="4"/>
      <c r="NEW130" s="4"/>
      <c r="NEX130" s="4"/>
      <c r="NEY130" s="4"/>
      <c r="NEZ130" s="4"/>
      <c r="NFA130" s="4"/>
      <c r="NFB130" s="4"/>
      <c r="NFC130" s="4"/>
      <c r="NFD130" s="4"/>
      <c r="NFE130" s="4"/>
      <c r="NFF130" s="4"/>
      <c r="NFG130" s="4"/>
      <c r="NFH130" s="4"/>
      <c r="NFI130" s="4"/>
      <c r="NFJ130" s="4"/>
      <c r="NFK130" s="4"/>
      <c r="NFL130" s="4"/>
      <c r="NFM130" s="4"/>
      <c r="NFN130" s="4"/>
      <c r="NFO130" s="4"/>
      <c r="NFP130" s="4"/>
      <c r="NFQ130" s="4"/>
      <c r="NFR130" s="4"/>
      <c r="NFS130" s="4"/>
      <c r="NFT130" s="4"/>
      <c r="NFU130" s="4"/>
      <c r="NFV130" s="4"/>
      <c r="NFW130" s="4"/>
      <c r="NFX130" s="4"/>
      <c r="NFY130" s="4"/>
      <c r="NFZ130" s="4"/>
      <c r="NGA130" s="4"/>
      <c r="NGB130" s="4"/>
      <c r="NGC130" s="4"/>
      <c r="NGD130" s="4"/>
      <c r="NGE130" s="4"/>
      <c r="NGF130" s="4"/>
      <c r="NGG130" s="4"/>
      <c r="NGH130" s="4"/>
      <c r="NGI130" s="4"/>
      <c r="NGJ130" s="4"/>
      <c r="NGK130" s="4"/>
      <c r="NGL130" s="4"/>
      <c r="NGM130" s="4"/>
      <c r="NGN130" s="4"/>
      <c r="NGO130" s="4"/>
      <c r="NGP130" s="4"/>
      <c r="NGQ130" s="4"/>
      <c r="NGR130" s="4"/>
      <c r="NGS130" s="4"/>
      <c r="NGT130" s="4"/>
      <c r="NGU130" s="4"/>
      <c r="NGV130" s="4"/>
      <c r="NGW130" s="4"/>
      <c r="NGX130" s="4"/>
      <c r="NGY130" s="4"/>
      <c r="NGZ130" s="4"/>
      <c r="NHA130" s="4"/>
      <c r="NHB130" s="4"/>
      <c r="NHC130" s="4"/>
      <c r="NHD130" s="4"/>
      <c r="NHE130" s="4"/>
      <c r="NHF130" s="4"/>
      <c r="NHG130" s="4"/>
      <c r="NHH130" s="4"/>
      <c r="NHI130" s="4"/>
      <c r="NHJ130" s="4"/>
      <c r="NHK130" s="4"/>
      <c r="NHL130" s="4"/>
      <c r="NHM130" s="4"/>
      <c r="NHN130" s="4"/>
      <c r="NHO130" s="4"/>
      <c r="NHP130" s="4"/>
      <c r="NHQ130" s="4"/>
      <c r="NHR130" s="4"/>
      <c r="NHS130" s="4"/>
      <c r="NHT130" s="4"/>
      <c r="NHU130" s="4"/>
      <c r="NHV130" s="4"/>
      <c r="NHW130" s="4"/>
      <c r="NHX130" s="4"/>
      <c r="NHY130" s="4"/>
      <c r="NHZ130" s="4"/>
      <c r="NIA130" s="4"/>
      <c r="NIB130" s="4"/>
      <c r="NIC130" s="4"/>
      <c r="NID130" s="4"/>
      <c r="NIE130" s="4"/>
      <c r="NIF130" s="4"/>
      <c r="NIG130" s="4"/>
      <c r="NIH130" s="4"/>
      <c r="NII130" s="4"/>
      <c r="NIJ130" s="4"/>
      <c r="NIK130" s="4"/>
      <c r="NIL130" s="4"/>
      <c r="NIM130" s="4"/>
      <c r="NIN130" s="4"/>
      <c r="NIO130" s="4"/>
      <c r="NIP130" s="4"/>
      <c r="NIQ130" s="4"/>
      <c r="NIR130" s="4"/>
      <c r="NIS130" s="4"/>
      <c r="NIT130" s="4"/>
      <c r="NIU130" s="4"/>
      <c r="NIV130" s="4"/>
      <c r="NIW130" s="4"/>
      <c r="NIX130" s="4"/>
      <c r="NIY130" s="4"/>
      <c r="NIZ130" s="4"/>
      <c r="NJA130" s="4"/>
      <c r="NJB130" s="4"/>
      <c r="NJC130" s="4"/>
      <c r="NJD130" s="4"/>
      <c r="NJE130" s="4"/>
      <c r="NJF130" s="4"/>
      <c r="NJG130" s="4"/>
      <c r="NJH130" s="4"/>
      <c r="NJI130" s="4"/>
      <c r="NJJ130" s="4"/>
      <c r="NJK130" s="4"/>
      <c r="NJL130" s="4"/>
      <c r="NJM130" s="4"/>
      <c r="NJN130" s="4"/>
      <c r="NJO130" s="4"/>
      <c r="NJP130" s="4"/>
      <c r="NJQ130" s="4"/>
      <c r="NJR130" s="4"/>
      <c r="NJS130" s="4"/>
      <c r="NJT130" s="4"/>
      <c r="NJU130" s="4"/>
      <c r="NJV130" s="4"/>
      <c r="NJW130" s="4"/>
      <c r="NJX130" s="4"/>
      <c r="NJY130" s="4"/>
      <c r="NJZ130" s="4"/>
      <c r="NKA130" s="4"/>
      <c r="NKB130" s="4"/>
      <c r="NKC130" s="4"/>
      <c r="NKD130" s="4"/>
      <c r="NKE130" s="4"/>
      <c r="NKF130" s="4"/>
      <c r="NKG130" s="4"/>
      <c r="NKH130" s="4"/>
      <c r="NKI130" s="4"/>
      <c r="NKJ130" s="4"/>
      <c r="NKK130" s="4"/>
      <c r="NKL130" s="4"/>
      <c r="NKM130" s="4"/>
      <c r="NKN130" s="4"/>
      <c r="NKO130" s="4"/>
      <c r="NKP130" s="4"/>
      <c r="NKQ130" s="4"/>
      <c r="NKR130" s="4"/>
      <c r="NKS130" s="4"/>
      <c r="NKT130" s="4"/>
      <c r="NKU130" s="4"/>
      <c r="NKV130" s="4"/>
      <c r="NKW130" s="4"/>
      <c r="NKX130" s="4"/>
      <c r="NKY130" s="4"/>
      <c r="NKZ130" s="4"/>
      <c r="NLA130" s="4"/>
      <c r="NLB130" s="4"/>
      <c r="NLC130" s="4"/>
      <c r="NLD130" s="4"/>
      <c r="NLE130" s="4"/>
      <c r="NLF130" s="4"/>
      <c r="NLG130" s="4"/>
      <c r="NLH130" s="4"/>
      <c r="NLI130" s="4"/>
      <c r="NLJ130" s="4"/>
      <c r="NLK130" s="4"/>
      <c r="NLL130" s="4"/>
      <c r="NLM130" s="4"/>
      <c r="NLN130" s="4"/>
      <c r="NLO130" s="4"/>
      <c r="NLP130" s="4"/>
      <c r="NLQ130" s="4"/>
      <c r="NLR130" s="4"/>
      <c r="NLS130" s="4"/>
      <c r="NLT130" s="4"/>
      <c r="NLU130" s="4"/>
      <c r="NLV130" s="4"/>
      <c r="NLW130" s="4"/>
      <c r="NLX130" s="4"/>
      <c r="NLY130" s="4"/>
      <c r="NLZ130" s="4"/>
      <c r="NMA130" s="4"/>
      <c r="NMB130" s="4"/>
      <c r="NMC130" s="4"/>
      <c r="NMD130" s="4"/>
      <c r="NME130" s="4"/>
      <c r="NMF130" s="4"/>
      <c r="NMG130" s="4"/>
      <c r="NMH130" s="4"/>
      <c r="NMI130" s="4"/>
      <c r="NMJ130" s="4"/>
      <c r="NMK130" s="4"/>
      <c r="NML130" s="4"/>
      <c r="NMM130" s="4"/>
      <c r="NMN130" s="4"/>
      <c r="NMO130" s="4"/>
      <c r="NMP130" s="4"/>
      <c r="NMQ130" s="4"/>
      <c r="NMR130" s="4"/>
      <c r="NMS130" s="4"/>
      <c r="NMT130" s="4"/>
      <c r="NMU130" s="4"/>
      <c r="NMV130" s="4"/>
      <c r="NMW130" s="4"/>
      <c r="NMX130" s="4"/>
      <c r="NMY130" s="4"/>
      <c r="NMZ130" s="4"/>
      <c r="NNA130" s="4"/>
      <c r="NNB130" s="4"/>
      <c r="NNC130" s="4"/>
      <c r="NND130" s="4"/>
      <c r="NNE130" s="4"/>
      <c r="NNF130" s="4"/>
      <c r="NNG130" s="4"/>
      <c r="NNH130" s="4"/>
      <c r="NNI130" s="4"/>
      <c r="NNJ130" s="4"/>
      <c r="NNK130" s="4"/>
      <c r="NNL130" s="4"/>
      <c r="NNM130" s="4"/>
      <c r="NNN130" s="4"/>
      <c r="NNO130" s="4"/>
      <c r="NNP130" s="4"/>
      <c r="NNQ130" s="4"/>
      <c r="NNR130" s="4"/>
      <c r="NNS130" s="4"/>
      <c r="NNT130" s="4"/>
      <c r="NNU130" s="4"/>
      <c r="NNV130" s="4"/>
      <c r="NNW130" s="4"/>
      <c r="NNX130" s="4"/>
      <c r="NNY130" s="4"/>
      <c r="NNZ130" s="4"/>
      <c r="NOA130" s="4"/>
      <c r="NOB130" s="4"/>
      <c r="NOC130" s="4"/>
      <c r="NOD130" s="4"/>
      <c r="NOE130" s="4"/>
      <c r="NOF130" s="4"/>
      <c r="NOG130" s="4"/>
      <c r="NOH130" s="4"/>
      <c r="NOI130" s="4"/>
      <c r="NOJ130" s="4"/>
      <c r="NOK130" s="4"/>
      <c r="NOL130" s="4"/>
      <c r="NOM130" s="4"/>
      <c r="NON130" s="4"/>
      <c r="NOO130" s="4"/>
      <c r="NOP130" s="4"/>
      <c r="NOQ130" s="4"/>
      <c r="NOR130" s="4"/>
      <c r="NOS130" s="4"/>
      <c r="NOT130" s="4"/>
      <c r="NOU130" s="4"/>
      <c r="NOV130" s="4"/>
      <c r="NOW130" s="4"/>
      <c r="NOX130" s="4"/>
      <c r="NOY130" s="4"/>
      <c r="NOZ130" s="4"/>
      <c r="NPA130" s="4"/>
      <c r="NPB130" s="4"/>
      <c r="NPC130" s="4"/>
      <c r="NPD130" s="4"/>
      <c r="NPE130" s="4"/>
      <c r="NPF130" s="4"/>
      <c r="NPG130" s="4"/>
      <c r="NPH130" s="4"/>
      <c r="NPI130" s="4"/>
      <c r="NPJ130" s="4"/>
      <c r="NPK130" s="4"/>
      <c r="NPL130" s="4"/>
      <c r="NPM130" s="4"/>
      <c r="NPN130" s="4"/>
      <c r="NPO130" s="4"/>
      <c r="NPP130" s="4"/>
      <c r="NPQ130" s="4"/>
      <c r="NPR130" s="4"/>
      <c r="NPS130" s="4"/>
      <c r="NPT130" s="4"/>
      <c r="NPU130" s="4"/>
      <c r="NPV130" s="4"/>
      <c r="NPW130" s="4"/>
      <c r="NPX130" s="4"/>
      <c r="NPY130" s="4"/>
      <c r="NPZ130" s="4"/>
      <c r="NQA130" s="4"/>
      <c r="NQB130" s="4"/>
      <c r="NQC130" s="4"/>
      <c r="NQD130" s="4"/>
      <c r="NQE130" s="4"/>
      <c r="NQF130" s="4"/>
      <c r="NQG130" s="4"/>
      <c r="NQH130" s="4"/>
      <c r="NQI130" s="4"/>
      <c r="NQJ130" s="4"/>
      <c r="NQK130" s="4"/>
      <c r="NQL130" s="4"/>
      <c r="NQM130" s="4"/>
      <c r="NQN130" s="4"/>
      <c r="NQO130" s="4"/>
      <c r="NQP130" s="4"/>
      <c r="NQQ130" s="4"/>
      <c r="NQR130" s="4"/>
      <c r="NQS130" s="4"/>
      <c r="NQT130" s="4"/>
      <c r="NQU130" s="4"/>
      <c r="NQV130" s="4"/>
      <c r="NQW130" s="4"/>
      <c r="NQX130" s="4"/>
      <c r="NQY130" s="4"/>
      <c r="NQZ130" s="4"/>
      <c r="NRA130" s="4"/>
      <c r="NRB130" s="4"/>
      <c r="NRC130" s="4"/>
      <c r="NRD130" s="4"/>
      <c r="NRE130" s="4"/>
      <c r="NRF130" s="4"/>
      <c r="NRG130" s="4"/>
      <c r="NRH130" s="4"/>
      <c r="NRI130" s="4"/>
      <c r="NRJ130" s="4"/>
      <c r="NRK130" s="4"/>
      <c r="NRL130" s="4"/>
      <c r="NRM130" s="4"/>
      <c r="NRN130" s="4"/>
      <c r="NRO130" s="4"/>
      <c r="NRP130" s="4"/>
      <c r="NRQ130" s="4"/>
      <c r="NRR130" s="4"/>
      <c r="NRS130" s="4"/>
      <c r="NRT130" s="4"/>
      <c r="NRU130" s="4"/>
      <c r="NRV130" s="4"/>
      <c r="NRW130" s="4"/>
      <c r="NRX130" s="4"/>
      <c r="NRY130" s="4"/>
      <c r="NRZ130" s="4"/>
      <c r="NSA130" s="4"/>
      <c r="NSB130" s="4"/>
      <c r="NSC130" s="4"/>
      <c r="NSD130" s="4"/>
      <c r="NSE130" s="4"/>
      <c r="NSF130" s="4"/>
      <c r="NSG130" s="4"/>
      <c r="NSH130" s="4"/>
      <c r="NSI130" s="4"/>
      <c r="NSJ130" s="4"/>
      <c r="NSK130" s="4"/>
      <c r="NSL130" s="4"/>
      <c r="NSM130" s="4"/>
      <c r="NSN130" s="4"/>
      <c r="NSO130" s="4"/>
      <c r="NSP130" s="4"/>
      <c r="NSQ130" s="4"/>
      <c r="NSR130" s="4"/>
      <c r="NSS130" s="4"/>
      <c r="NST130" s="4"/>
      <c r="NSU130" s="4"/>
      <c r="NSV130" s="4"/>
      <c r="NSW130" s="4"/>
      <c r="NSX130" s="4"/>
      <c r="NSY130" s="4"/>
      <c r="NSZ130" s="4"/>
      <c r="NTA130" s="4"/>
      <c r="NTB130" s="4"/>
      <c r="NTC130" s="4"/>
      <c r="NTD130" s="4"/>
      <c r="NTE130" s="4"/>
      <c r="NTF130" s="4"/>
      <c r="NTG130" s="4"/>
      <c r="NTH130" s="4"/>
      <c r="NTI130" s="4"/>
      <c r="NTJ130" s="4"/>
      <c r="NTK130" s="4"/>
      <c r="NTL130" s="4"/>
      <c r="NTM130" s="4"/>
      <c r="NTN130" s="4"/>
      <c r="NTO130" s="4"/>
      <c r="NTP130" s="4"/>
      <c r="NTQ130" s="4"/>
      <c r="NTR130" s="4"/>
      <c r="NTS130" s="4"/>
      <c r="NTT130" s="4"/>
      <c r="NTU130" s="4"/>
      <c r="NTV130" s="4"/>
      <c r="NTW130" s="4"/>
      <c r="NTX130" s="4"/>
      <c r="NTY130" s="4"/>
      <c r="NTZ130" s="4"/>
      <c r="NUA130" s="4"/>
      <c r="NUB130" s="4"/>
      <c r="NUC130" s="4"/>
      <c r="NUD130" s="4"/>
      <c r="NUE130" s="4"/>
      <c r="NUF130" s="4"/>
      <c r="NUG130" s="4"/>
      <c r="NUH130" s="4"/>
      <c r="NUI130" s="4"/>
      <c r="NUJ130" s="4"/>
      <c r="NUK130" s="4"/>
      <c r="NUL130" s="4"/>
      <c r="NUM130" s="4"/>
      <c r="NUN130" s="4"/>
      <c r="NUO130" s="4"/>
      <c r="NUP130" s="4"/>
      <c r="NUQ130" s="4"/>
      <c r="NUR130" s="4"/>
      <c r="NUS130" s="4"/>
      <c r="NUT130" s="4"/>
      <c r="NUU130" s="4"/>
      <c r="NUV130" s="4"/>
      <c r="NUW130" s="4"/>
      <c r="NUX130" s="4"/>
      <c r="NUY130" s="4"/>
      <c r="NUZ130" s="4"/>
      <c r="NVA130" s="4"/>
      <c r="NVB130" s="4"/>
      <c r="NVC130" s="4"/>
      <c r="NVD130" s="4"/>
      <c r="NVE130" s="4"/>
      <c r="NVF130" s="4"/>
      <c r="NVG130" s="4"/>
      <c r="NVH130" s="4"/>
      <c r="NVI130" s="4"/>
      <c r="NVJ130" s="4"/>
      <c r="NVK130" s="4"/>
      <c r="NVL130" s="4"/>
      <c r="NVM130" s="4"/>
      <c r="NVN130" s="4"/>
      <c r="NVO130" s="4"/>
      <c r="NVP130" s="4"/>
      <c r="NVQ130" s="4"/>
      <c r="NVR130" s="4"/>
      <c r="NVS130" s="4"/>
      <c r="NVT130" s="4"/>
      <c r="NVU130" s="4"/>
      <c r="NVV130" s="4"/>
      <c r="NVW130" s="4"/>
      <c r="NVX130" s="4"/>
      <c r="NVY130" s="4"/>
      <c r="NVZ130" s="4"/>
      <c r="NWA130" s="4"/>
      <c r="NWB130" s="4"/>
      <c r="NWC130" s="4"/>
      <c r="NWD130" s="4"/>
      <c r="NWE130" s="4"/>
      <c r="NWF130" s="4"/>
      <c r="NWG130" s="4"/>
      <c r="NWH130" s="4"/>
      <c r="NWI130" s="4"/>
      <c r="NWJ130" s="4"/>
      <c r="NWK130" s="4"/>
      <c r="NWL130" s="4"/>
      <c r="NWM130" s="4"/>
      <c r="NWN130" s="4"/>
      <c r="NWO130" s="4"/>
      <c r="NWP130" s="4"/>
      <c r="NWQ130" s="4"/>
      <c r="NWR130" s="4"/>
      <c r="NWS130" s="4"/>
      <c r="NWT130" s="4"/>
      <c r="NWU130" s="4"/>
      <c r="NWV130" s="4"/>
      <c r="NWW130" s="4"/>
      <c r="NWX130" s="4"/>
      <c r="NWY130" s="4"/>
      <c r="NWZ130" s="4"/>
      <c r="NXA130" s="4"/>
      <c r="NXB130" s="4"/>
      <c r="NXC130" s="4"/>
      <c r="NXD130" s="4"/>
      <c r="NXE130" s="4"/>
      <c r="NXF130" s="4"/>
      <c r="NXG130" s="4"/>
      <c r="NXH130" s="4"/>
      <c r="NXI130" s="4"/>
      <c r="NXJ130" s="4"/>
      <c r="NXK130" s="4"/>
      <c r="NXL130" s="4"/>
      <c r="NXM130" s="4"/>
      <c r="NXN130" s="4"/>
      <c r="NXO130" s="4"/>
      <c r="NXP130" s="4"/>
      <c r="NXQ130" s="4"/>
      <c r="NXR130" s="4"/>
      <c r="NXS130" s="4"/>
      <c r="NXT130" s="4"/>
      <c r="NXU130" s="4"/>
      <c r="NXV130" s="4"/>
      <c r="NXW130" s="4"/>
      <c r="NXX130" s="4"/>
      <c r="NXY130" s="4"/>
      <c r="NXZ130" s="4"/>
      <c r="NYA130" s="4"/>
      <c r="NYB130" s="4"/>
      <c r="NYC130" s="4"/>
      <c r="NYD130" s="4"/>
      <c r="NYE130" s="4"/>
      <c r="NYF130" s="4"/>
      <c r="NYG130" s="4"/>
      <c r="NYH130" s="4"/>
      <c r="NYI130" s="4"/>
      <c r="NYJ130" s="4"/>
      <c r="NYK130" s="4"/>
      <c r="NYL130" s="4"/>
      <c r="NYM130" s="4"/>
      <c r="NYN130" s="4"/>
      <c r="NYO130" s="4"/>
      <c r="NYP130" s="4"/>
      <c r="NYQ130" s="4"/>
      <c r="NYR130" s="4"/>
      <c r="NYS130" s="4"/>
      <c r="NYT130" s="4"/>
      <c r="NYU130" s="4"/>
      <c r="NYV130" s="4"/>
      <c r="NYW130" s="4"/>
      <c r="NYX130" s="4"/>
      <c r="NYY130" s="4"/>
      <c r="NYZ130" s="4"/>
      <c r="NZA130" s="4"/>
      <c r="NZB130" s="4"/>
      <c r="NZC130" s="4"/>
      <c r="NZD130" s="4"/>
      <c r="NZE130" s="4"/>
      <c r="NZF130" s="4"/>
      <c r="NZG130" s="4"/>
      <c r="NZH130" s="4"/>
      <c r="NZI130" s="4"/>
      <c r="NZJ130" s="4"/>
      <c r="NZK130" s="4"/>
      <c r="NZL130" s="4"/>
      <c r="NZM130" s="4"/>
      <c r="NZN130" s="4"/>
      <c r="NZO130" s="4"/>
      <c r="NZP130" s="4"/>
      <c r="NZQ130" s="4"/>
      <c r="NZR130" s="4"/>
      <c r="NZS130" s="4"/>
      <c r="NZT130" s="4"/>
      <c r="NZU130" s="4"/>
      <c r="NZV130" s="4"/>
      <c r="NZW130" s="4"/>
      <c r="NZX130" s="4"/>
      <c r="NZY130" s="4"/>
      <c r="NZZ130" s="4"/>
      <c r="OAA130" s="4"/>
      <c r="OAB130" s="4"/>
      <c r="OAC130" s="4"/>
      <c r="OAD130" s="4"/>
      <c r="OAE130" s="4"/>
      <c r="OAF130" s="4"/>
      <c r="OAG130" s="4"/>
      <c r="OAH130" s="4"/>
      <c r="OAI130" s="4"/>
      <c r="OAJ130" s="4"/>
      <c r="OAK130" s="4"/>
      <c r="OAL130" s="4"/>
      <c r="OAM130" s="4"/>
      <c r="OAN130" s="4"/>
      <c r="OAO130" s="4"/>
      <c r="OAP130" s="4"/>
      <c r="OAQ130" s="4"/>
      <c r="OAR130" s="4"/>
      <c r="OAS130" s="4"/>
      <c r="OAT130" s="4"/>
      <c r="OAU130" s="4"/>
      <c r="OAV130" s="4"/>
      <c r="OAW130" s="4"/>
      <c r="OAX130" s="4"/>
      <c r="OAY130" s="4"/>
      <c r="OAZ130" s="4"/>
      <c r="OBA130" s="4"/>
      <c r="OBB130" s="4"/>
      <c r="OBC130" s="4"/>
      <c r="OBD130" s="4"/>
      <c r="OBE130" s="4"/>
      <c r="OBF130" s="4"/>
      <c r="OBG130" s="4"/>
      <c r="OBH130" s="4"/>
      <c r="OBI130" s="4"/>
      <c r="OBJ130" s="4"/>
      <c r="OBK130" s="4"/>
      <c r="OBL130" s="4"/>
      <c r="OBM130" s="4"/>
      <c r="OBN130" s="4"/>
      <c r="OBO130" s="4"/>
      <c r="OBP130" s="4"/>
      <c r="OBQ130" s="4"/>
      <c r="OBR130" s="4"/>
      <c r="OBS130" s="4"/>
      <c r="OBT130" s="4"/>
      <c r="OBU130" s="4"/>
      <c r="OBV130" s="4"/>
      <c r="OBW130" s="4"/>
      <c r="OBX130" s="4"/>
      <c r="OBY130" s="4"/>
      <c r="OBZ130" s="4"/>
      <c r="OCA130" s="4"/>
      <c r="OCB130" s="4"/>
      <c r="OCC130" s="4"/>
      <c r="OCD130" s="4"/>
      <c r="OCE130" s="4"/>
      <c r="OCF130" s="4"/>
      <c r="OCG130" s="4"/>
      <c r="OCH130" s="4"/>
      <c r="OCI130" s="4"/>
      <c r="OCJ130" s="4"/>
      <c r="OCK130" s="4"/>
      <c r="OCL130" s="4"/>
      <c r="OCM130" s="4"/>
      <c r="OCN130" s="4"/>
      <c r="OCO130" s="4"/>
      <c r="OCP130" s="4"/>
      <c r="OCQ130" s="4"/>
      <c r="OCR130" s="4"/>
      <c r="OCS130" s="4"/>
      <c r="OCT130" s="4"/>
      <c r="OCU130" s="4"/>
      <c r="OCV130" s="4"/>
      <c r="OCW130" s="4"/>
      <c r="OCX130" s="4"/>
      <c r="OCY130" s="4"/>
      <c r="OCZ130" s="4"/>
      <c r="ODA130" s="4"/>
      <c r="ODB130" s="4"/>
      <c r="ODC130" s="4"/>
      <c r="ODD130" s="4"/>
      <c r="ODE130" s="4"/>
      <c r="ODF130" s="4"/>
      <c r="ODG130" s="4"/>
      <c r="ODH130" s="4"/>
      <c r="ODI130" s="4"/>
      <c r="ODJ130" s="4"/>
      <c r="ODK130" s="4"/>
      <c r="ODL130" s="4"/>
      <c r="ODM130" s="4"/>
      <c r="ODN130" s="4"/>
      <c r="ODO130" s="4"/>
      <c r="ODP130" s="4"/>
      <c r="ODQ130" s="4"/>
      <c r="ODR130" s="4"/>
      <c r="ODS130" s="4"/>
      <c r="ODT130" s="4"/>
      <c r="ODU130" s="4"/>
      <c r="ODV130" s="4"/>
      <c r="ODW130" s="4"/>
      <c r="ODX130" s="4"/>
      <c r="ODY130" s="4"/>
      <c r="ODZ130" s="4"/>
      <c r="OEA130" s="4"/>
      <c r="OEB130" s="4"/>
      <c r="OEC130" s="4"/>
      <c r="OED130" s="4"/>
      <c r="OEE130" s="4"/>
      <c r="OEF130" s="4"/>
      <c r="OEG130" s="4"/>
      <c r="OEH130" s="4"/>
      <c r="OEI130" s="4"/>
      <c r="OEJ130" s="4"/>
      <c r="OEK130" s="4"/>
      <c r="OEL130" s="4"/>
      <c r="OEM130" s="4"/>
      <c r="OEN130" s="4"/>
      <c r="OEO130" s="4"/>
      <c r="OEP130" s="4"/>
      <c r="OEQ130" s="4"/>
      <c r="OER130" s="4"/>
      <c r="OES130" s="4"/>
      <c r="OET130" s="4"/>
      <c r="OEU130" s="4"/>
      <c r="OEV130" s="4"/>
      <c r="OEW130" s="4"/>
      <c r="OEX130" s="4"/>
      <c r="OEY130" s="4"/>
      <c r="OEZ130" s="4"/>
      <c r="OFA130" s="4"/>
      <c r="OFB130" s="4"/>
      <c r="OFC130" s="4"/>
      <c r="OFD130" s="4"/>
      <c r="OFE130" s="4"/>
      <c r="OFF130" s="4"/>
      <c r="OFG130" s="4"/>
      <c r="OFH130" s="4"/>
      <c r="OFI130" s="4"/>
      <c r="OFJ130" s="4"/>
      <c r="OFK130" s="4"/>
      <c r="OFL130" s="4"/>
      <c r="OFM130" s="4"/>
      <c r="OFN130" s="4"/>
      <c r="OFO130" s="4"/>
      <c r="OFP130" s="4"/>
      <c r="OFQ130" s="4"/>
      <c r="OFR130" s="4"/>
      <c r="OFS130" s="4"/>
      <c r="OFT130" s="4"/>
      <c r="OFU130" s="4"/>
      <c r="OFV130" s="4"/>
      <c r="OFW130" s="4"/>
      <c r="OFX130" s="4"/>
      <c r="OFY130" s="4"/>
      <c r="OFZ130" s="4"/>
      <c r="OGA130" s="4"/>
      <c r="OGB130" s="4"/>
      <c r="OGC130" s="4"/>
      <c r="OGD130" s="4"/>
      <c r="OGE130" s="4"/>
      <c r="OGF130" s="4"/>
      <c r="OGG130" s="4"/>
      <c r="OGH130" s="4"/>
      <c r="OGI130" s="4"/>
      <c r="OGJ130" s="4"/>
      <c r="OGK130" s="4"/>
      <c r="OGL130" s="4"/>
      <c r="OGM130" s="4"/>
      <c r="OGN130" s="4"/>
      <c r="OGO130" s="4"/>
      <c r="OGP130" s="4"/>
      <c r="OGQ130" s="4"/>
      <c r="OGR130" s="4"/>
      <c r="OGS130" s="4"/>
      <c r="OGT130" s="4"/>
      <c r="OGU130" s="4"/>
      <c r="OGV130" s="4"/>
      <c r="OGW130" s="4"/>
      <c r="OGX130" s="4"/>
      <c r="OGY130" s="4"/>
      <c r="OGZ130" s="4"/>
      <c r="OHA130" s="4"/>
      <c r="OHB130" s="4"/>
      <c r="OHC130" s="4"/>
      <c r="OHD130" s="4"/>
      <c r="OHE130" s="4"/>
      <c r="OHF130" s="4"/>
      <c r="OHG130" s="4"/>
      <c r="OHH130" s="4"/>
      <c r="OHI130" s="4"/>
      <c r="OHJ130" s="4"/>
      <c r="OHK130" s="4"/>
      <c r="OHL130" s="4"/>
      <c r="OHM130" s="4"/>
      <c r="OHN130" s="4"/>
      <c r="OHO130" s="4"/>
      <c r="OHP130" s="4"/>
      <c r="OHQ130" s="4"/>
      <c r="OHR130" s="4"/>
      <c r="OHS130" s="4"/>
      <c r="OHT130" s="4"/>
      <c r="OHU130" s="4"/>
      <c r="OHV130" s="4"/>
      <c r="OHW130" s="4"/>
      <c r="OHX130" s="4"/>
      <c r="OHY130" s="4"/>
      <c r="OHZ130" s="4"/>
      <c r="OIA130" s="4"/>
      <c r="OIB130" s="4"/>
      <c r="OIC130" s="4"/>
      <c r="OID130" s="4"/>
      <c r="OIE130" s="4"/>
      <c r="OIF130" s="4"/>
      <c r="OIG130" s="4"/>
      <c r="OIH130" s="4"/>
      <c r="OII130" s="4"/>
      <c r="OIJ130" s="4"/>
      <c r="OIK130" s="4"/>
      <c r="OIL130" s="4"/>
      <c r="OIM130" s="4"/>
      <c r="OIN130" s="4"/>
      <c r="OIO130" s="4"/>
      <c r="OIP130" s="4"/>
      <c r="OIQ130" s="4"/>
      <c r="OIR130" s="4"/>
      <c r="OIS130" s="4"/>
      <c r="OIT130" s="4"/>
      <c r="OIU130" s="4"/>
      <c r="OIV130" s="4"/>
      <c r="OIW130" s="4"/>
      <c r="OIX130" s="4"/>
      <c r="OIY130" s="4"/>
      <c r="OIZ130" s="4"/>
      <c r="OJA130" s="4"/>
      <c r="OJB130" s="4"/>
      <c r="OJC130" s="4"/>
      <c r="OJD130" s="4"/>
      <c r="OJE130" s="4"/>
      <c r="OJF130" s="4"/>
      <c r="OJG130" s="4"/>
      <c r="OJH130" s="4"/>
      <c r="OJI130" s="4"/>
      <c r="OJJ130" s="4"/>
      <c r="OJK130" s="4"/>
      <c r="OJL130" s="4"/>
      <c r="OJM130" s="4"/>
      <c r="OJN130" s="4"/>
      <c r="OJO130" s="4"/>
      <c r="OJP130" s="4"/>
      <c r="OJQ130" s="4"/>
      <c r="OJR130" s="4"/>
      <c r="OJS130" s="4"/>
      <c r="OJT130" s="4"/>
      <c r="OJU130" s="4"/>
      <c r="OJV130" s="4"/>
      <c r="OJW130" s="4"/>
      <c r="OJX130" s="4"/>
      <c r="OJY130" s="4"/>
      <c r="OJZ130" s="4"/>
      <c r="OKA130" s="4"/>
      <c r="OKB130" s="4"/>
      <c r="OKC130" s="4"/>
      <c r="OKD130" s="4"/>
      <c r="OKE130" s="4"/>
      <c r="OKF130" s="4"/>
      <c r="OKG130" s="4"/>
      <c r="OKH130" s="4"/>
      <c r="OKI130" s="4"/>
      <c r="OKJ130" s="4"/>
      <c r="OKK130" s="4"/>
      <c r="OKL130" s="4"/>
      <c r="OKM130" s="4"/>
      <c r="OKN130" s="4"/>
      <c r="OKO130" s="4"/>
      <c r="OKP130" s="4"/>
      <c r="OKQ130" s="4"/>
      <c r="OKR130" s="4"/>
      <c r="OKS130" s="4"/>
      <c r="OKT130" s="4"/>
      <c r="OKU130" s="4"/>
      <c r="OKV130" s="4"/>
      <c r="OKW130" s="4"/>
      <c r="OKX130" s="4"/>
      <c r="OKY130" s="4"/>
      <c r="OKZ130" s="4"/>
      <c r="OLA130" s="4"/>
      <c r="OLB130" s="4"/>
      <c r="OLC130" s="4"/>
      <c r="OLD130" s="4"/>
      <c r="OLE130" s="4"/>
      <c r="OLF130" s="4"/>
      <c r="OLG130" s="4"/>
      <c r="OLH130" s="4"/>
      <c r="OLI130" s="4"/>
      <c r="OLJ130" s="4"/>
      <c r="OLK130" s="4"/>
      <c r="OLL130" s="4"/>
      <c r="OLM130" s="4"/>
      <c r="OLN130" s="4"/>
      <c r="OLO130" s="4"/>
      <c r="OLP130" s="4"/>
      <c r="OLQ130" s="4"/>
      <c r="OLR130" s="4"/>
      <c r="OLS130" s="4"/>
      <c r="OLT130" s="4"/>
      <c r="OLU130" s="4"/>
      <c r="OLV130" s="4"/>
      <c r="OLW130" s="4"/>
      <c r="OLX130" s="4"/>
      <c r="OLY130" s="4"/>
      <c r="OLZ130" s="4"/>
      <c r="OMA130" s="4"/>
      <c r="OMB130" s="4"/>
      <c r="OMC130" s="4"/>
      <c r="OMD130" s="4"/>
      <c r="OME130" s="4"/>
      <c r="OMF130" s="4"/>
      <c r="OMG130" s="4"/>
      <c r="OMH130" s="4"/>
      <c r="OMI130" s="4"/>
      <c r="OMJ130" s="4"/>
      <c r="OMK130" s="4"/>
      <c r="OML130" s="4"/>
      <c r="OMM130" s="4"/>
      <c r="OMN130" s="4"/>
      <c r="OMO130" s="4"/>
      <c r="OMP130" s="4"/>
      <c r="OMQ130" s="4"/>
      <c r="OMR130" s="4"/>
      <c r="OMS130" s="4"/>
      <c r="OMT130" s="4"/>
      <c r="OMU130" s="4"/>
      <c r="OMV130" s="4"/>
      <c r="OMW130" s="4"/>
      <c r="OMX130" s="4"/>
      <c r="OMY130" s="4"/>
      <c r="OMZ130" s="4"/>
      <c r="ONA130" s="4"/>
      <c r="ONB130" s="4"/>
      <c r="ONC130" s="4"/>
      <c r="OND130" s="4"/>
      <c r="ONE130" s="4"/>
      <c r="ONF130" s="4"/>
      <c r="ONG130" s="4"/>
      <c r="ONH130" s="4"/>
      <c r="ONI130" s="4"/>
      <c r="ONJ130" s="4"/>
      <c r="ONK130" s="4"/>
      <c r="ONL130" s="4"/>
      <c r="ONM130" s="4"/>
      <c r="ONN130" s="4"/>
      <c r="ONO130" s="4"/>
      <c r="ONP130" s="4"/>
      <c r="ONQ130" s="4"/>
      <c r="ONR130" s="4"/>
      <c r="ONS130" s="4"/>
      <c r="ONT130" s="4"/>
      <c r="ONU130" s="4"/>
      <c r="ONV130" s="4"/>
      <c r="ONW130" s="4"/>
      <c r="ONX130" s="4"/>
      <c r="ONY130" s="4"/>
      <c r="ONZ130" s="4"/>
      <c r="OOA130" s="4"/>
      <c r="OOB130" s="4"/>
      <c r="OOC130" s="4"/>
      <c r="OOD130" s="4"/>
      <c r="OOE130" s="4"/>
      <c r="OOF130" s="4"/>
      <c r="OOG130" s="4"/>
      <c r="OOH130" s="4"/>
      <c r="OOI130" s="4"/>
      <c r="OOJ130" s="4"/>
      <c r="OOK130" s="4"/>
      <c r="OOL130" s="4"/>
      <c r="OOM130" s="4"/>
      <c r="OON130" s="4"/>
      <c r="OOO130" s="4"/>
      <c r="OOP130" s="4"/>
      <c r="OOQ130" s="4"/>
      <c r="OOR130" s="4"/>
      <c r="OOS130" s="4"/>
      <c r="OOT130" s="4"/>
      <c r="OOU130" s="4"/>
      <c r="OOV130" s="4"/>
      <c r="OOW130" s="4"/>
      <c r="OOX130" s="4"/>
      <c r="OOY130" s="4"/>
      <c r="OOZ130" s="4"/>
      <c r="OPA130" s="4"/>
      <c r="OPB130" s="4"/>
      <c r="OPC130" s="4"/>
      <c r="OPD130" s="4"/>
      <c r="OPE130" s="4"/>
      <c r="OPF130" s="4"/>
      <c r="OPG130" s="4"/>
      <c r="OPH130" s="4"/>
      <c r="OPI130" s="4"/>
      <c r="OPJ130" s="4"/>
      <c r="OPK130" s="4"/>
      <c r="OPL130" s="4"/>
      <c r="OPM130" s="4"/>
      <c r="OPN130" s="4"/>
      <c r="OPO130" s="4"/>
      <c r="OPP130" s="4"/>
      <c r="OPQ130" s="4"/>
      <c r="OPR130" s="4"/>
      <c r="OPS130" s="4"/>
      <c r="OPT130" s="4"/>
      <c r="OPU130" s="4"/>
      <c r="OPV130" s="4"/>
      <c r="OPW130" s="4"/>
      <c r="OPX130" s="4"/>
      <c r="OPY130" s="4"/>
      <c r="OPZ130" s="4"/>
      <c r="OQA130" s="4"/>
      <c r="OQB130" s="4"/>
      <c r="OQC130" s="4"/>
      <c r="OQD130" s="4"/>
      <c r="OQE130" s="4"/>
      <c r="OQF130" s="4"/>
      <c r="OQG130" s="4"/>
      <c r="OQH130" s="4"/>
      <c r="OQI130" s="4"/>
      <c r="OQJ130" s="4"/>
      <c r="OQK130" s="4"/>
      <c r="OQL130" s="4"/>
      <c r="OQM130" s="4"/>
      <c r="OQN130" s="4"/>
      <c r="OQO130" s="4"/>
      <c r="OQP130" s="4"/>
      <c r="OQQ130" s="4"/>
      <c r="OQR130" s="4"/>
      <c r="OQS130" s="4"/>
      <c r="OQT130" s="4"/>
      <c r="OQU130" s="4"/>
      <c r="OQV130" s="4"/>
      <c r="OQW130" s="4"/>
      <c r="OQX130" s="4"/>
      <c r="OQY130" s="4"/>
      <c r="OQZ130" s="4"/>
      <c r="ORA130" s="4"/>
      <c r="ORB130" s="4"/>
      <c r="ORC130" s="4"/>
      <c r="ORD130" s="4"/>
      <c r="ORE130" s="4"/>
      <c r="ORF130" s="4"/>
      <c r="ORG130" s="4"/>
      <c r="ORH130" s="4"/>
      <c r="ORI130" s="4"/>
      <c r="ORJ130" s="4"/>
      <c r="ORK130" s="4"/>
      <c r="ORL130" s="4"/>
      <c r="ORM130" s="4"/>
      <c r="ORN130" s="4"/>
      <c r="ORO130" s="4"/>
      <c r="ORP130" s="4"/>
      <c r="ORQ130" s="4"/>
      <c r="ORR130" s="4"/>
      <c r="ORS130" s="4"/>
      <c r="ORT130" s="4"/>
      <c r="ORU130" s="4"/>
      <c r="ORV130" s="4"/>
      <c r="ORW130" s="4"/>
      <c r="ORX130" s="4"/>
      <c r="ORY130" s="4"/>
      <c r="ORZ130" s="4"/>
      <c r="OSA130" s="4"/>
      <c r="OSB130" s="4"/>
      <c r="OSC130" s="4"/>
      <c r="OSD130" s="4"/>
      <c r="OSE130" s="4"/>
      <c r="OSF130" s="4"/>
      <c r="OSG130" s="4"/>
      <c r="OSH130" s="4"/>
      <c r="OSI130" s="4"/>
      <c r="OSJ130" s="4"/>
      <c r="OSK130" s="4"/>
      <c r="OSL130" s="4"/>
      <c r="OSM130" s="4"/>
      <c r="OSN130" s="4"/>
      <c r="OSO130" s="4"/>
      <c r="OSP130" s="4"/>
      <c r="OSQ130" s="4"/>
      <c r="OSR130" s="4"/>
      <c r="OSS130" s="4"/>
      <c r="OST130" s="4"/>
      <c r="OSU130" s="4"/>
      <c r="OSV130" s="4"/>
      <c r="OSW130" s="4"/>
      <c r="OSX130" s="4"/>
      <c r="OSY130" s="4"/>
      <c r="OSZ130" s="4"/>
      <c r="OTA130" s="4"/>
      <c r="OTB130" s="4"/>
      <c r="OTC130" s="4"/>
      <c r="OTD130" s="4"/>
      <c r="OTE130" s="4"/>
      <c r="OTF130" s="4"/>
      <c r="OTG130" s="4"/>
      <c r="OTH130" s="4"/>
      <c r="OTI130" s="4"/>
      <c r="OTJ130" s="4"/>
      <c r="OTK130" s="4"/>
      <c r="OTL130" s="4"/>
      <c r="OTM130" s="4"/>
      <c r="OTN130" s="4"/>
      <c r="OTO130" s="4"/>
      <c r="OTP130" s="4"/>
      <c r="OTQ130" s="4"/>
      <c r="OTR130" s="4"/>
      <c r="OTS130" s="4"/>
      <c r="OTT130" s="4"/>
      <c r="OTU130" s="4"/>
      <c r="OTV130" s="4"/>
      <c r="OTW130" s="4"/>
      <c r="OTX130" s="4"/>
      <c r="OTY130" s="4"/>
      <c r="OTZ130" s="4"/>
      <c r="OUA130" s="4"/>
      <c r="OUB130" s="4"/>
      <c r="OUC130" s="4"/>
      <c r="OUD130" s="4"/>
      <c r="OUE130" s="4"/>
      <c r="OUF130" s="4"/>
      <c r="OUG130" s="4"/>
      <c r="OUH130" s="4"/>
      <c r="OUI130" s="4"/>
      <c r="OUJ130" s="4"/>
      <c r="OUK130" s="4"/>
      <c r="OUL130" s="4"/>
      <c r="OUM130" s="4"/>
      <c r="OUN130" s="4"/>
      <c r="OUO130" s="4"/>
      <c r="OUP130" s="4"/>
      <c r="OUQ130" s="4"/>
      <c r="OUR130" s="4"/>
      <c r="OUS130" s="4"/>
      <c r="OUT130" s="4"/>
      <c r="OUU130" s="4"/>
      <c r="OUV130" s="4"/>
      <c r="OUW130" s="4"/>
      <c r="OUX130" s="4"/>
      <c r="OUY130" s="4"/>
      <c r="OUZ130" s="4"/>
      <c r="OVA130" s="4"/>
      <c r="OVB130" s="4"/>
      <c r="OVC130" s="4"/>
      <c r="OVD130" s="4"/>
      <c r="OVE130" s="4"/>
      <c r="OVF130" s="4"/>
      <c r="OVG130" s="4"/>
      <c r="OVH130" s="4"/>
      <c r="OVI130" s="4"/>
      <c r="OVJ130" s="4"/>
      <c r="OVK130" s="4"/>
      <c r="OVL130" s="4"/>
      <c r="OVM130" s="4"/>
      <c r="OVN130" s="4"/>
      <c r="OVO130" s="4"/>
      <c r="OVP130" s="4"/>
      <c r="OVQ130" s="4"/>
      <c r="OVR130" s="4"/>
      <c r="OVS130" s="4"/>
      <c r="OVT130" s="4"/>
      <c r="OVU130" s="4"/>
      <c r="OVV130" s="4"/>
      <c r="OVW130" s="4"/>
      <c r="OVX130" s="4"/>
      <c r="OVY130" s="4"/>
      <c r="OVZ130" s="4"/>
      <c r="OWA130" s="4"/>
      <c r="OWB130" s="4"/>
      <c r="OWC130" s="4"/>
      <c r="OWD130" s="4"/>
      <c r="OWE130" s="4"/>
      <c r="OWF130" s="4"/>
      <c r="OWG130" s="4"/>
      <c r="OWH130" s="4"/>
      <c r="OWI130" s="4"/>
      <c r="OWJ130" s="4"/>
      <c r="OWK130" s="4"/>
      <c r="OWL130" s="4"/>
      <c r="OWM130" s="4"/>
      <c r="OWN130" s="4"/>
      <c r="OWO130" s="4"/>
      <c r="OWP130" s="4"/>
      <c r="OWQ130" s="4"/>
      <c r="OWR130" s="4"/>
      <c r="OWS130" s="4"/>
      <c r="OWT130" s="4"/>
      <c r="OWU130" s="4"/>
      <c r="OWV130" s="4"/>
      <c r="OWW130" s="4"/>
      <c r="OWX130" s="4"/>
      <c r="OWY130" s="4"/>
      <c r="OWZ130" s="4"/>
      <c r="OXA130" s="4"/>
      <c r="OXB130" s="4"/>
      <c r="OXC130" s="4"/>
      <c r="OXD130" s="4"/>
      <c r="OXE130" s="4"/>
      <c r="OXF130" s="4"/>
      <c r="OXG130" s="4"/>
      <c r="OXH130" s="4"/>
      <c r="OXI130" s="4"/>
      <c r="OXJ130" s="4"/>
      <c r="OXK130" s="4"/>
      <c r="OXL130" s="4"/>
      <c r="OXM130" s="4"/>
      <c r="OXN130" s="4"/>
      <c r="OXO130" s="4"/>
      <c r="OXP130" s="4"/>
      <c r="OXQ130" s="4"/>
      <c r="OXR130" s="4"/>
      <c r="OXS130" s="4"/>
      <c r="OXT130" s="4"/>
      <c r="OXU130" s="4"/>
      <c r="OXV130" s="4"/>
      <c r="OXW130" s="4"/>
      <c r="OXX130" s="4"/>
      <c r="OXY130" s="4"/>
      <c r="OXZ130" s="4"/>
      <c r="OYA130" s="4"/>
      <c r="OYB130" s="4"/>
      <c r="OYC130" s="4"/>
      <c r="OYD130" s="4"/>
      <c r="OYE130" s="4"/>
      <c r="OYF130" s="4"/>
      <c r="OYG130" s="4"/>
      <c r="OYH130" s="4"/>
      <c r="OYI130" s="4"/>
      <c r="OYJ130" s="4"/>
      <c r="OYK130" s="4"/>
      <c r="OYL130" s="4"/>
      <c r="OYM130" s="4"/>
      <c r="OYN130" s="4"/>
      <c r="OYO130" s="4"/>
      <c r="OYP130" s="4"/>
      <c r="OYQ130" s="4"/>
      <c r="OYR130" s="4"/>
      <c r="OYS130" s="4"/>
      <c r="OYT130" s="4"/>
      <c r="OYU130" s="4"/>
      <c r="OYV130" s="4"/>
      <c r="OYW130" s="4"/>
      <c r="OYX130" s="4"/>
      <c r="OYY130" s="4"/>
      <c r="OYZ130" s="4"/>
      <c r="OZA130" s="4"/>
      <c r="OZB130" s="4"/>
      <c r="OZC130" s="4"/>
      <c r="OZD130" s="4"/>
      <c r="OZE130" s="4"/>
      <c r="OZF130" s="4"/>
      <c r="OZG130" s="4"/>
      <c r="OZH130" s="4"/>
      <c r="OZI130" s="4"/>
      <c r="OZJ130" s="4"/>
      <c r="OZK130" s="4"/>
      <c r="OZL130" s="4"/>
      <c r="OZM130" s="4"/>
      <c r="OZN130" s="4"/>
      <c r="OZO130" s="4"/>
      <c r="OZP130" s="4"/>
      <c r="OZQ130" s="4"/>
      <c r="OZR130" s="4"/>
      <c r="OZS130" s="4"/>
      <c r="OZT130" s="4"/>
      <c r="OZU130" s="4"/>
      <c r="OZV130" s="4"/>
      <c r="OZW130" s="4"/>
      <c r="OZX130" s="4"/>
      <c r="OZY130" s="4"/>
      <c r="OZZ130" s="4"/>
      <c r="PAA130" s="4"/>
      <c r="PAB130" s="4"/>
      <c r="PAC130" s="4"/>
      <c r="PAD130" s="4"/>
      <c r="PAE130" s="4"/>
      <c r="PAF130" s="4"/>
      <c r="PAG130" s="4"/>
      <c r="PAH130" s="4"/>
      <c r="PAI130" s="4"/>
      <c r="PAJ130" s="4"/>
      <c r="PAK130" s="4"/>
      <c r="PAL130" s="4"/>
      <c r="PAM130" s="4"/>
      <c r="PAN130" s="4"/>
      <c r="PAO130" s="4"/>
      <c r="PAP130" s="4"/>
      <c r="PAQ130" s="4"/>
      <c r="PAR130" s="4"/>
      <c r="PAS130" s="4"/>
      <c r="PAT130" s="4"/>
      <c r="PAU130" s="4"/>
      <c r="PAV130" s="4"/>
      <c r="PAW130" s="4"/>
      <c r="PAX130" s="4"/>
      <c r="PAY130" s="4"/>
      <c r="PAZ130" s="4"/>
      <c r="PBA130" s="4"/>
      <c r="PBB130" s="4"/>
      <c r="PBC130" s="4"/>
      <c r="PBD130" s="4"/>
      <c r="PBE130" s="4"/>
      <c r="PBF130" s="4"/>
      <c r="PBG130" s="4"/>
      <c r="PBH130" s="4"/>
      <c r="PBI130" s="4"/>
      <c r="PBJ130" s="4"/>
      <c r="PBK130" s="4"/>
      <c r="PBL130" s="4"/>
      <c r="PBM130" s="4"/>
      <c r="PBN130" s="4"/>
      <c r="PBO130" s="4"/>
      <c r="PBP130" s="4"/>
      <c r="PBQ130" s="4"/>
      <c r="PBR130" s="4"/>
      <c r="PBS130" s="4"/>
      <c r="PBT130" s="4"/>
      <c r="PBU130" s="4"/>
      <c r="PBV130" s="4"/>
      <c r="PBW130" s="4"/>
      <c r="PBX130" s="4"/>
      <c r="PBY130" s="4"/>
      <c r="PBZ130" s="4"/>
      <c r="PCA130" s="4"/>
      <c r="PCB130" s="4"/>
      <c r="PCC130" s="4"/>
      <c r="PCD130" s="4"/>
      <c r="PCE130" s="4"/>
      <c r="PCF130" s="4"/>
      <c r="PCG130" s="4"/>
      <c r="PCH130" s="4"/>
      <c r="PCI130" s="4"/>
      <c r="PCJ130" s="4"/>
      <c r="PCK130" s="4"/>
      <c r="PCL130" s="4"/>
      <c r="PCM130" s="4"/>
      <c r="PCN130" s="4"/>
      <c r="PCO130" s="4"/>
      <c r="PCP130" s="4"/>
      <c r="PCQ130" s="4"/>
      <c r="PCR130" s="4"/>
      <c r="PCS130" s="4"/>
      <c r="PCT130" s="4"/>
      <c r="PCU130" s="4"/>
      <c r="PCV130" s="4"/>
      <c r="PCW130" s="4"/>
      <c r="PCX130" s="4"/>
      <c r="PCY130" s="4"/>
      <c r="PCZ130" s="4"/>
      <c r="PDA130" s="4"/>
      <c r="PDB130" s="4"/>
      <c r="PDC130" s="4"/>
      <c r="PDD130" s="4"/>
      <c r="PDE130" s="4"/>
      <c r="PDF130" s="4"/>
      <c r="PDG130" s="4"/>
      <c r="PDH130" s="4"/>
      <c r="PDI130" s="4"/>
      <c r="PDJ130" s="4"/>
      <c r="PDK130" s="4"/>
      <c r="PDL130" s="4"/>
      <c r="PDM130" s="4"/>
      <c r="PDN130" s="4"/>
      <c r="PDO130" s="4"/>
      <c r="PDP130" s="4"/>
      <c r="PDQ130" s="4"/>
      <c r="PDR130" s="4"/>
      <c r="PDS130" s="4"/>
      <c r="PDT130" s="4"/>
      <c r="PDU130" s="4"/>
      <c r="PDV130" s="4"/>
      <c r="PDW130" s="4"/>
      <c r="PDX130" s="4"/>
      <c r="PDY130" s="4"/>
      <c r="PDZ130" s="4"/>
      <c r="PEA130" s="4"/>
      <c r="PEB130" s="4"/>
      <c r="PEC130" s="4"/>
      <c r="PED130" s="4"/>
      <c r="PEE130" s="4"/>
      <c r="PEF130" s="4"/>
      <c r="PEG130" s="4"/>
      <c r="PEH130" s="4"/>
      <c r="PEI130" s="4"/>
      <c r="PEJ130" s="4"/>
      <c r="PEK130" s="4"/>
      <c r="PEL130" s="4"/>
      <c r="PEM130" s="4"/>
      <c r="PEN130" s="4"/>
      <c r="PEO130" s="4"/>
      <c r="PEP130" s="4"/>
      <c r="PEQ130" s="4"/>
      <c r="PER130" s="4"/>
      <c r="PES130" s="4"/>
      <c r="PET130" s="4"/>
      <c r="PEU130" s="4"/>
      <c r="PEV130" s="4"/>
      <c r="PEW130" s="4"/>
      <c r="PEX130" s="4"/>
      <c r="PEY130" s="4"/>
      <c r="PEZ130" s="4"/>
      <c r="PFA130" s="4"/>
      <c r="PFB130" s="4"/>
      <c r="PFC130" s="4"/>
      <c r="PFD130" s="4"/>
      <c r="PFE130" s="4"/>
      <c r="PFF130" s="4"/>
      <c r="PFG130" s="4"/>
      <c r="PFH130" s="4"/>
      <c r="PFI130" s="4"/>
      <c r="PFJ130" s="4"/>
      <c r="PFK130" s="4"/>
      <c r="PFL130" s="4"/>
      <c r="PFM130" s="4"/>
      <c r="PFN130" s="4"/>
      <c r="PFO130" s="4"/>
      <c r="PFP130" s="4"/>
      <c r="PFQ130" s="4"/>
      <c r="PFR130" s="4"/>
      <c r="PFS130" s="4"/>
      <c r="PFT130" s="4"/>
      <c r="PFU130" s="4"/>
      <c r="PFV130" s="4"/>
      <c r="PFW130" s="4"/>
      <c r="PFX130" s="4"/>
      <c r="PFY130" s="4"/>
      <c r="PFZ130" s="4"/>
      <c r="PGA130" s="4"/>
      <c r="PGB130" s="4"/>
      <c r="PGC130" s="4"/>
      <c r="PGD130" s="4"/>
      <c r="PGE130" s="4"/>
      <c r="PGF130" s="4"/>
      <c r="PGG130" s="4"/>
      <c r="PGH130" s="4"/>
      <c r="PGI130" s="4"/>
      <c r="PGJ130" s="4"/>
      <c r="PGK130" s="4"/>
      <c r="PGL130" s="4"/>
      <c r="PGM130" s="4"/>
      <c r="PGN130" s="4"/>
      <c r="PGO130" s="4"/>
      <c r="PGP130" s="4"/>
      <c r="PGQ130" s="4"/>
      <c r="PGR130" s="4"/>
      <c r="PGS130" s="4"/>
      <c r="PGT130" s="4"/>
      <c r="PGU130" s="4"/>
      <c r="PGV130" s="4"/>
      <c r="PGW130" s="4"/>
      <c r="PGX130" s="4"/>
      <c r="PGY130" s="4"/>
      <c r="PGZ130" s="4"/>
      <c r="PHA130" s="4"/>
      <c r="PHB130" s="4"/>
      <c r="PHC130" s="4"/>
      <c r="PHD130" s="4"/>
      <c r="PHE130" s="4"/>
      <c r="PHF130" s="4"/>
      <c r="PHG130" s="4"/>
      <c r="PHH130" s="4"/>
      <c r="PHI130" s="4"/>
      <c r="PHJ130" s="4"/>
      <c r="PHK130" s="4"/>
      <c r="PHL130" s="4"/>
      <c r="PHM130" s="4"/>
      <c r="PHN130" s="4"/>
      <c r="PHO130" s="4"/>
      <c r="PHP130" s="4"/>
      <c r="PHQ130" s="4"/>
      <c r="PHR130" s="4"/>
      <c r="PHS130" s="4"/>
      <c r="PHT130" s="4"/>
      <c r="PHU130" s="4"/>
      <c r="PHV130" s="4"/>
      <c r="PHW130" s="4"/>
      <c r="PHX130" s="4"/>
      <c r="PHY130" s="4"/>
      <c r="PHZ130" s="4"/>
      <c r="PIA130" s="4"/>
      <c r="PIB130" s="4"/>
      <c r="PIC130" s="4"/>
      <c r="PID130" s="4"/>
      <c r="PIE130" s="4"/>
      <c r="PIF130" s="4"/>
      <c r="PIG130" s="4"/>
      <c r="PIH130" s="4"/>
      <c r="PII130" s="4"/>
      <c r="PIJ130" s="4"/>
      <c r="PIK130" s="4"/>
      <c r="PIL130" s="4"/>
      <c r="PIM130" s="4"/>
      <c r="PIN130" s="4"/>
      <c r="PIO130" s="4"/>
      <c r="PIP130" s="4"/>
      <c r="PIQ130" s="4"/>
      <c r="PIR130" s="4"/>
      <c r="PIS130" s="4"/>
      <c r="PIT130" s="4"/>
      <c r="PIU130" s="4"/>
      <c r="PIV130" s="4"/>
      <c r="PIW130" s="4"/>
      <c r="PIX130" s="4"/>
      <c r="PIY130" s="4"/>
      <c r="PIZ130" s="4"/>
      <c r="PJA130" s="4"/>
      <c r="PJB130" s="4"/>
      <c r="PJC130" s="4"/>
      <c r="PJD130" s="4"/>
      <c r="PJE130" s="4"/>
      <c r="PJF130" s="4"/>
      <c r="PJG130" s="4"/>
      <c r="PJH130" s="4"/>
      <c r="PJI130" s="4"/>
      <c r="PJJ130" s="4"/>
      <c r="PJK130" s="4"/>
      <c r="PJL130" s="4"/>
      <c r="PJM130" s="4"/>
      <c r="PJN130" s="4"/>
      <c r="PJO130" s="4"/>
      <c r="PJP130" s="4"/>
      <c r="PJQ130" s="4"/>
      <c r="PJR130" s="4"/>
      <c r="PJS130" s="4"/>
      <c r="PJT130" s="4"/>
      <c r="PJU130" s="4"/>
      <c r="PJV130" s="4"/>
      <c r="PJW130" s="4"/>
      <c r="PJX130" s="4"/>
      <c r="PJY130" s="4"/>
      <c r="PJZ130" s="4"/>
      <c r="PKA130" s="4"/>
      <c r="PKB130" s="4"/>
      <c r="PKC130" s="4"/>
      <c r="PKD130" s="4"/>
      <c r="PKE130" s="4"/>
      <c r="PKF130" s="4"/>
      <c r="PKG130" s="4"/>
      <c r="PKH130" s="4"/>
      <c r="PKI130" s="4"/>
      <c r="PKJ130" s="4"/>
      <c r="PKK130" s="4"/>
      <c r="PKL130" s="4"/>
      <c r="PKM130" s="4"/>
      <c r="PKN130" s="4"/>
      <c r="PKO130" s="4"/>
      <c r="PKP130" s="4"/>
      <c r="PKQ130" s="4"/>
      <c r="PKR130" s="4"/>
      <c r="PKS130" s="4"/>
      <c r="PKT130" s="4"/>
      <c r="PKU130" s="4"/>
      <c r="PKV130" s="4"/>
      <c r="PKW130" s="4"/>
      <c r="PKX130" s="4"/>
      <c r="PKY130" s="4"/>
      <c r="PKZ130" s="4"/>
      <c r="PLA130" s="4"/>
      <c r="PLB130" s="4"/>
      <c r="PLC130" s="4"/>
      <c r="PLD130" s="4"/>
      <c r="PLE130" s="4"/>
      <c r="PLF130" s="4"/>
      <c r="PLG130" s="4"/>
      <c r="PLH130" s="4"/>
      <c r="PLI130" s="4"/>
      <c r="PLJ130" s="4"/>
      <c r="PLK130" s="4"/>
      <c r="PLL130" s="4"/>
      <c r="PLM130" s="4"/>
      <c r="PLN130" s="4"/>
      <c r="PLO130" s="4"/>
      <c r="PLP130" s="4"/>
      <c r="PLQ130" s="4"/>
      <c r="PLR130" s="4"/>
      <c r="PLS130" s="4"/>
      <c r="PLT130" s="4"/>
      <c r="PLU130" s="4"/>
      <c r="PLV130" s="4"/>
      <c r="PLW130" s="4"/>
      <c r="PLX130" s="4"/>
      <c r="PLY130" s="4"/>
      <c r="PLZ130" s="4"/>
      <c r="PMA130" s="4"/>
      <c r="PMB130" s="4"/>
      <c r="PMC130" s="4"/>
      <c r="PMD130" s="4"/>
      <c r="PME130" s="4"/>
      <c r="PMF130" s="4"/>
      <c r="PMG130" s="4"/>
      <c r="PMH130" s="4"/>
      <c r="PMI130" s="4"/>
      <c r="PMJ130" s="4"/>
      <c r="PMK130" s="4"/>
      <c r="PML130" s="4"/>
      <c r="PMM130" s="4"/>
      <c r="PMN130" s="4"/>
      <c r="PMO130" s="4"/>
      <c r="PMP130" s="4"/>
      <c r="PMQ130" s="4"/>
      <c r="PMR130" s="4"/>
      <c r="PMS130" s="4"/>
      <c r="PMT130" s="4"/>
      <c r="PMU130" s="4"/>
      <c r="PMV130" s="4"/>
      <c r="PMW130" s="4"/>
      <c r="PMX130" s="4"/>
      <c r="PMY130" s="4"/>
      <c r="PMZ130" s="4"/>
      <c r="PNA130" s="4"/>
      <c r="PNB130" s="4"/>
      <c r="PNC130" s="4"/>
      <c r="PND130" s="4"/>
      <c r="PNE130" s="4"/>
      <c r="PNF130" s="4"/>
      <c r="PNG130" s="4"/>
      <c r="PNH130" s="4"/>
      <c r="PNI130" s="4"/>
      <c r="PNJ130" s="4"/>
      <c r="PNK130" s="4"/>
      <c r="PNL130" s="4"/>
      <c r="PNM130" s="4"/>
      <c r="PNN130" s="4"/>
      <c r="PNO130" s="4"/>
      <c r="PNP130" s="4"/>
      <c r="PNQ130" s="4"/>
      <c r="PNR130" s="4"/>
      <c r="PNS130" s="4"/>
      <c r="PNT130" s="4"/>
      <c r="PNU130" s="4"/>
      <c r="PNV130" s="4"/>
      <c r="PNW130" s="4"/>
      <c r="PNX130" s="4"/>
      <c r="PNY130" s="4"/>
      <c r="PNZ130" s="4"/>
      <c r="POA130" s="4"/>
      <c r="POB130" s="4"/>
      <c r="POC130" s="4"/>
      <c r="POD130" s="4"/>
      <c r="POE130" s="4"/>
      <c r="POF130" s="4"/>
      <c r="POG130" s="4"/>
      <c r="POH130" s="4"/>
      <c r="POI130" s="4"/>
      <c r="POJ130" s="4"/>
      <c r="POK130" s="4"/>
      <c r="POL130" s="4"/>
      <c r="POM130" s="4"/>
      <c r="PON130" s="4"/>
      <c r="POO130" s="4"/>
      <c r="POP130" s="4"/>
      <c r="POQ130" s="4"/>
      <c r="POR130" s="4"/>
      <c r="POS130" s="4"/>
      <c r="POT130" s="4"/>
      <c r="POU130" s="4"/>
      <c r="POV130" s="4"/>
      <c r="POW130" s="4"/>
      <c r="POX130" s="4"/>
      <c r="POY130" s="4"/>
      <c r="POZ130" s="4"/>
      <c r="PPA130" s="4"/>
      <c r="PPB130" s="4"/>
      <c r="PPC130" s="4"/>
      <c r="PPD130" s="4"/>
      <c r="PPE130" s="4"/>
      <c r="PPF130" s="4"/>
      <c r="PPG130" s="4"/>
      <c r="PPH130" s="4"/>
      <c r="PPI130" s="4"/>
      <c r="PPJ130" s="4"/>
      <c r="PPK130" s="4"/>
      <c r="PPL130" s="4"/>
      <c r="PPM130" s="4"/>
      <c r="PPN130" s="4"/>
      <c r="PPO130" s="4"/>
      <c r="PPP130" s="4"/>
      <c r="PPQ130" s="4"/>
      <c r="PPR130" s="4"/>
      <c r="PPS130" s="4"/>
      <c r="PPT130" s="4"/>
      <c r="PPU130" s="4"/>
      <c r="PPV130" s="4"/>
      <c r="PPW130" s="4"/>
      <c r="PPX130" s="4"/>
      <c r="PPY130" s="4"/>
      <c r="PPZ130" s="4"/>
      <c r="PQA130" s="4"/>
      <c r="PQB130" s="4"/>
      <c r="PQC130" s="4"/>
      <c r="PQD130" s="4"/>
      <c r="PQE130" s="4"/>
      <c r="PQF130" s="4"/>
      <c r="PQG130" s="4"/>
      <c r="PQH130" s="4"/>
      <c r="PQI130" s="4"/>
      <c r="PQJ130" s="4"/>
      <c r="PQK130" s="4"/>
      <c r="PQL130" s="4"/>
      <c r="PQM130" s="4"/>
      <c r="PQN130" s="4"/>
      <c r="PQO130" s="4"/>
      <c r="PQP130" s="4"/>
      <c r="PQQ130" s="4"/>
      <c r="PQR130" s="4"/>
      <c r="PQS130" s="4"/>
      <c r="PQT130" s="4"/>
      <c r="PQU130" s="4"/>
      <c r="PQV130" s="4"/>
      <c r="PQW130" s="4"/>
      <c r="PQX130" s="4"/>
      <c r="PQY130" s="4"/>
      <c r="PQZ130" s="4"/>
      <c r="PRA130" s="4"/>
      <c r="PRB130" s="4"/>
      <c r="PRC130" s="4"/>
      <c r="PRD130" s="4"/>
      <c r="PRE130" s="4"/>
      <c r="PRF130" s="4"/>
      <c r="PRG130" s="4"/>
      <c r="PRH130" s="4"/>
      <c r="PRI130" s="4"/>
      <c r="PRJ130" s="4"/>
      <c r="PRK130" s="4"/>
      <c r="PRL130" s="4"/>
      <c r="PRM130" s="4"/>
      <c r="PRN130" s="4"/>
      <c r="PRO130" s="4"/>
      <c r="PRP130" s="4"/>
      <c r="PRQ130" s="4"/>
      <c r="PRR130" s="4"/>
      <c r="PRS130" s="4"/>
      <c r="PRT130" s="4"/>
      <c r="PRU130" s="4"/>
      <c r="PRV130" s="4"/>
      <c r="PRW130" s="4"/>
      <c r="PRX130" s="4"/>
      <c r="PRY130" s="4"/>
      <c r="PRZ130" s="4"/>
      <c r="PSA130" s="4"/>
      <c r="PSB130" s="4"/>
      <c r="PSC130" s="4"/>
      <c r="PSD130" s="4"/>
      <c r="PSE130" s="4"/>
      <c r="PSF130" s="4"/>
      <c r="PSG130" s="4"/>
      <c r="PSH130" s="4"/>
      <c r="PSI130" s="4"/>
      <c r="PSJ130" s="4"/>
      <c r="PSK130" s="4"/>
      <c r="PSL130" s="4"/>
      <c r="PSM130" s="4"/>
      <c r="PSN130" s="4"/>
      <c r="PSO130" s="4"/>
      <c r="PSP130" s="4"/>
      <c r="PSQ130" s="4"/>
      <c r="PSR130" s="4"/>
      <c r="PSS130" s="4"/>
      <c r="PST130" s="4"/>
      <c r="PSU130" s="4"/>
      <c r="PSV130" s="4"/>
      <c r="PSW130" s="4"/>
      <c r="PSX130" s="4"/>
      <c r="PSY130" s="4"/>
      <c r="PSZ130" s="4"/>
      <c r="PTA130" s="4"/>
      <c r="PTB130" s="4"/>
      <c r="PTC130" s="4"/>
      <c r="PTD130" s="4"/>
      <c r="PTE130" s="4"/>
      <c r="PTF130" s="4"/>
      <c r="PTG130" s="4"/>
      <c r="PTH130" s="4"/>
      <c r="PTI130" s="4"/>
      <c r="PTJ130" s="4"/>
      <c r="PTK130" s="4"/>
      <c r="PTL130" s="4"/>
      <c r="PTM130" s="4"/>
      <c r="PTN130" s="4"/>
      <c r="PTO130" s="4"/>
      <c r="PTP130" s="4"/>
      <c r="PTQ130" s="4"/>
      <c r="PTR130" s="4"/>
      <c r="PTS130" s="4"/>
      <c r="PTT130" s="4"/>
      <c r="PTU130" s="4"/>
      <c r="PTV130" s="4"/>
      <c r="PTW130" s="4"/>
      <c r="PTX130" s="4"/>
      <c r="PTY130" s="4"/>
      <c r="PTZ130" s="4"/>
      <c r="PUA130" s="4"/>
      <c r="PUB130" s="4"/>
      <c r="PUC130" s="4"/>
      <c r="PUD130" s="4"/>
      <c r="PUE130" s="4"/>
      <c r="PUF130" s="4"/>
      <c r="PUG130" s="4"/>
      <c r="PUH130" s="4"/>
      <c r="PUI130" s="4"/>
      <c r="PUJ130" s="4"/>
      <c r="PUK130" s="4"/>
      <c r="PUL130" s="4"/>
      <c r="PUM130" s="4"/>
      <c r="PUN130" s="4"/>
      <c r="PUO130" s="4"/>
      <c r="PUP130" s="4"/>
      <c r="PUQ130" s="4"/>
      <c r="PUR130" s="4"/>
      <c r="PUS130" s="4"/>
      <c r="PUT130" s="4"/>
      <c r="PUU130" s="4"/>
      <c r="PUV130" s="4"/>
      <c r="PUW130" s="4"/>
      <c r="PUX130" s="4"/>
      <c r="PUY130" s="4"/>
      <c r="PUZ130" s="4"/>
      <c r="PVA130" s="4"/>
      <c r="PVB130" s="4"/>
      <c r="PVC130" s="4"/>
      <c r="PVD130" s="4"/>
      <c r="PVE130" s="4"/>
      <c r="PVF130" s="4"/>
      <c r="PVG130" s="4"/>
      <c r="PVH130" s="4"/>
      <c r="PVI130" s="4"/>
      <c r="PVJ130" s="4"/>
      <c r="PVK130" s="4"/>
      <c r="PVL130" s="4"/>
      <c r="PVM130" s="4"/>
      <c r="PVN130" s="4"/>
      <c r="PVO130" s="4"/>
      <c r="PVP130" s="4"/>
      <c r="PVQ130" s="4"/>
      <c r="PVR130" s="4"/>
      <c r="PVS130" s="4"/>
      <c r="PVT130" s="4"/>
      <c r="PVU130" s="4"/>
      <c r="PVV130" s="4"/>
      <c r="PVW130" s="4"/>
      <c r="PVX130" s="4"/>
      <c r="PVY130" s="4"/>
      <c r="PVZ130" s="4"/>
      <c r="PWA130" s="4"/>
      <c r="PWB130" s="4"/>
      <c r="PWC130" s="4"/>
      <c r="PWD130" s="4"/>
      <c r="PWE130" s="4"/>
      <c r="PWF130" s="4"/>
      <c r="PWG130" s="4"/>
      <c r="PWH130" s="4"/>
      <c r="PWI130" s="4"/>
      <c r="PWJ130" s="4"/>
      <c r="PWK130" s="4"/>
      <c r="PWL130" s="4"/>
      <c r="PWM130" s="4"/>
      <c r="PWN130" s="4"/>
      <c r="PWO130" s="4"/>
      <c r="PWP130" s="4"/>
      <c r="PWQ130" s="4"/>
      <c r="PWR130" s="4"/>
      <c r="PWS130" s="4"/>
      <c r="PWT130" s="4"/>
      <c r="PWU130" s="4"/>
      <c r="PWV130" s="4"/>
      <c r="PWW130" s="4"/>
      <c r="PWX130" s="4"/>
      <c r="PWY130" s="4"/>
      <c r="PWZ130" s="4"/>
      <c r="PXA130" s="4"/>
      <c r="PXB130" s="4"/>
      <c r="PXC130" s="4"/>
      <c r="PXD130" s="4"/>
      <c r="PXE130" s="4"/>
      <c r="PXF130" s="4"/>
      <c r="PXG130" s="4"/>
      <c r="PXH130" s="4"/>
      <c r="PXI130" s="4"/>
      <c r="PXJ130" s="4"/>
      <c r="PXK130" s="4"/>
      <c r="PXL130" s="4"/>
      <c r="PXM130" s="4"/>
      <c r="PXN130" s="4"/>
      <c r="PXO130" s="4"/>
      <c r="PXP130" s="4"/>
      <c r="PXQ130" s="4"/>
      <c r="PXR130" s="4"/>
      <c r="PXS130" s="4"/>
      <c r="PXT130" s="4"/>
      <c r="PXU130" s="4"/>
      <c r="PXV130" s="4"/>
      <c r="PXW130" s="4"/>
      <c r="PXX130" s="4"/>
      <c r="PXY130" s="4"/>
      <c r="PXZ130" s="4"/>
      <c r="PYA130" s="4"/>
      <c r="PYB130" s="4"/>
      <c r="PYC130" s="4"/>
      <c r="PYD130" s="4"/>
      <c r="PYE130" s="4"/>
      <c r="PYF130" s="4"/>
      <c r="PYG130" s="4"/>
      <c r="PYH130" s="4"/>
      <c r="PYI130" s="4"/>
      <c r="PYJ130" s="4"/>
      <c r="PYK130" s="4"/>
      <c r="PYL130" s="4"/>
      <c r="PYM130" s="4"/>
      <c r="PYN130" s="4"/>
      <c r="PYO130" s="4"/>
      <c r="PYP130" s="4"/>
      <c r="PYQ130" s="4"/>
      <c r="PYR130" s="4"/>
      <c r="PYS130" s="4"/>
      <c r="PYT130" s="4"/>
      <c r="PYU130" s="4"/>
      <c r="PYV130" s="4"/>
      <c r="PYW130" s="4"/>
      <c r="PYX130" s="4"/>
      <c r="PYY130" s="4"/>
      <c r="PYZ130" s="4"/>
      <c r="PZA130" s="4"/>
      <c r="PZB130" s="4"/>
      <c r="PZC130" s="4"/>
      <c r="PZD130" s="4"/>
      <c r="PZE130" s="4"/>
      <c r="PZF130" s="4"/>
      <c r="PZG130" s="4"/>
      <c r="PZH130" s="4"/>
      <c r="PZI130" s="4"/>
      <c r="PZJ130" s="4"/>
      <c r="PZK130" s="4"/>
      <c r="PZL130" s="4"/>
      <c r="PZM130" s="4"/>
      <c r="PZN130" s="4"/>
      <c r="PZO130" s="4"/>
      <c r="PZP130" s="4"/>
      <c r="PZQ130" s="4"/>
      <c r="PZR130" s="4"/>
      <c r="PZS130" s="4"/>
      <c r="PZT130" s="4"/>
      <c r="PZU130" s="4"/>
      <c r="PZV130" s="4"/>
      <c r="PZW130" s="4"/>
      <c r="PZX130" s="4"/>
      <c r="PZY130" s="4"/>
      <c r="PZZ130" s="4"/>
      <c r="QAA130" s="4"/>
      <c r="QAB130" s="4"/>
      <c r="QAC130" s="4"/>
      <c r="QAD130" s="4"/>
      <c r="QAE130" s="4"/>
      <c r="QAF130" s="4"/>
      <c r="QAG130" s="4"/>
      <c r="QAH130" s="4"/>
      <c r="QAI130" s="4"/>
      <c r="QAJ130" s="4"/>
      <c r="QAK130" s="4"/>
      <c r="QAL130" s="4"/>
      <c r="QAM130" s="4"/>
      <c r="QAN130" s="4"/>
      <c r="QAO130" s="4"/>
      <c r="QAP130" s="4"/>
      <c r="QAQ130" s="4"/>
      <c r="QAR130" s="4"/>
      <c r="QAS130" s="4"/>
      <c r="QAT130" s="4"/>
      <c r="QAU130" s="4"/>
      <c r="QAV130" s="4"/>
      <c r="QAW130" s="4"/>
      <c r="QAX130" s="4"/>
      <c r="QAY130" s="4"/>
      <c r="QAZ130" s="4"/>
      <c r="QBA130" s="4"/>
      <c r="QBB130" s="4"/>
      <c r="QBC130" s="4"/>
      <c r="QBD130" s="4"/>
      <c r="QBE130" s="4"/>
      <c r="QBF130" s="4"/>
      <c r="QBG130" s="4"/>
      <c r="QBH130" s="4"/>
      <c r="QBI130" s="4"/>
      <c r="QBJ130" s="4"/>
      <c r="QBK130" s="4"/>
      <c r="QBL130" s="4"/>
      <c r="QBM130" s="4"/>
      <c r="QBN130" s="4"/>
      <c r="QBO130" s="4"/>
      <c r="QBP130" s="4"/>
      <c r="QBQ130" s="4"/>
      <c r="QBR130" s="4"/>
      <c r="QBS130" s="4"/>
      <c r="QBT130" s="4"/>
      <c r="QBU130" s="4"/>
      <c r="QBV130" s="4"/>
      <c r="QBW130" s="4"/>
      <c r="QBX130" s="4"/>
      <c r="QBY130" s="4"/>
      <c r="QBZ130" s="4"/>
      <c r="QCA130" s="4"/>
      <c r="QCB130" s="4"/>
      <c r="QCC130" s="4"/>
      <c r="QCD130" s="4"/>
      <c r="QCE130" s="4"/>
      <c r="QCF130" s="4"/>
      <c r="QCG130" s="4"/>
      <c r="QCH130" s="4"/>
      <c r="QCI130" s="4"/>
      <c r="QCJ130" s="4"/>
      <c r="QCK130" s="4"/>
      <c r="QCL130" s="4"/>
      <c r="QCM130" s="4"/>
      <c r="QCN130" s="4"/>
      <c r="QCO130" s="4"/>
      <c r="QCP130" s="4"/>
      <c r="QCQ130" s="4"/>
      <c r="QCR130" s="4"/>
      <c r="QCS130" s="4"/>
      <c r="QCT130" s="4"/>
      <c r="QCU130" s="4"/>
      <c r="QCV130" s="4"/>
      <c r="QCW130" s="4"/>
      <c r="QCX130" s="4"/>
      <c r="QCY130" s="4"/>
      <c r="QCZ130" s="4"/>
      <c r="QDA130" s="4"/>
      <c r="QDB130" s="4"/>
      <c r="QDC130" s="4"/>
      <c r="QDD130" s="4"/>
      <c r="QDE130" s="4"/>
      <c r="QDF130" s="4"/>
      <c r="QDG130" s="4"/>
      <c r="QDH130" s="4"/>
      <c r="QDI130" s="4"/>
      <c r="QDJ130" s="4"/>
      <c r="QDK130" s="4"/>
      <c r="QDL130" s="4"/>
      <c r="QDM130" s="4"/>
      <c r="QDN130" s="4"/>
      <c r="QDO130" s="4"/>
      <c r="QDP130" s="4"/>
      <c r="QDQ130" s="4"/>
      <c r="QDR130" s="4"/>
      <c r="QDS130" s="4"/>
      <c r="QDT130" s="4"/>
      <c r="QDU130" s="4"/>
      <c r="QDV130" s="4"/>
      <c r="QDW130" s="4"/>
      <c r="QDX130" s="4"/>
      <c r="QDY130" s="4"/>
      <c r="QDZ130" s="4"/>
      <c r="QEA130" s="4"/>
      <c r="QEB130" s="4"/>
      <c r="QEC130" s="4"/>
      <c r="QED130" s="4"/>
      <c r="QEE130" s="4"/>
      <c r="QEF130" s="4"/>
      <c r="QEG130" s="4"/>
      <c r="QEH130" s="4"/>
      <c r="QEI130" s="4"/>
      <c r="QEJ130" s="4"/>
      <c r="QEK130" s="4"/>
      <c r="QEL130" s="4"/>
      <c r="QEM130" s="4"/>
      <c r="QEN130" s="4"/>
      <c r="QEO130" s="4"/>
      <c r="QEP130" s="4"/>
      <c r="QEQ130" s="4"/>
      <c r="QER130" s="4"/>
      <c r="QES130" s="4"/>
      <c r="QET130" s="4"/>
      <c r="QEU130" s="4"/>
      <c r="QEV130" s="4"/>
      <c r="QEW130" s="4"/>
      <c r="QEX130" s="4"/>
      <c r="QEY130" s="4"/>
      <c r="QEZ130" s="4"/>
      <c r="QFA130" s="4"/>
      <c r="QFB130" s="4"/>
      <c r="QFC130" s="4"/>
      <c r="QFD130" s="4"/>
      <c r="QFE130" s="4"/>
      <c r="QFF130" s="4"/>
      <c r="QFG130" s="4"/>
      <c r="QFH130" s="4"/>
      <c r="QFI130" s="4"/>
      <c r="QFJ130" s="4"/>
      <c r="QFK130" s="4"/>
      <c r="QFL130" s="4"/>
      <c r="QFM130" s="4"/>
      <c r="QFN130" s="4"/>
      <c r="QFO130" s="4"/>
      <c r="QFP130" s="4"/>
      <c r="QFQ130" s="4"/>
      <c r="QFR130" s="4"/>
      <c r="QFS130" s="4"/>
      <c r="QFT130" s="4"/>
      <c r="QFU130" s="4"/>
      <c r="QFV130" s="4"/>
      <c r="QFW130" s="4"/>
      <c r="QFX130" s="4"/>
      <c r="QFY130" s="4"/>
      <c r="QFZ130" s="4"/>
      <c r="QGA130" s="4"/>
      <c r="QGB130" s="4"/>
      <c r="QGC130" s="4"/>
      <c r="QGD130" s="4"/>
      <c r="QGE130" s="4"/>
      <c r="QGF130" s="4"/>
      <c r="QGG130" s="4"/>
      <c r="QGH130" s="4"/>
      <c r="QGI130" s="4"/>
      <c r="QGJ130" s="4"/>
      <c r="QGK130" s="4"/>
      <c r="QGL130" s="4"/>
      <c r="QGM130" s="4"/>
      <c r="QGN130" s="4"/>
      <c r="QGO130" s="4"/>
      <c r="QGP130" s="4"/>
      <c r="QGQ130" s="4"/>
      <c r="QGR130" s="4"/>
      <c r="QGS130" s="4"/>
      <c r="QGT130" s="4"/>
      <c r="QGU130" s="4"/>
      <c r="QGV130" s="4"/>
      <c r="QGW130" s="4"/>
      <c r="QGX130" s="4"/>
      <c r="QGY130" s="4"/>
      <c r="QGZ130" s="4"/>
      <c r="QHA130" s="4"/>
      <c r="QHB130" s="4"/>
      <c r="QHC130" s="4"/>
      <c r="QHD130" s="4"/>
      <c r="QHE130" s="4"/>
      <c r="QHF130" s="4"/>
      <c r="QHG130" s="4"/>
      <c r="QHH130" s="4"/>
      <c r="QHI130" s="4"/>
      <c r="QHJ130" s="4"/>
      <c r="QHK130" s="4"/>
      <c r="QHL130" s="4"/>
      <c r="QHM130" s="4"/>
      <c r="QHN130" s="4"/>
      <c r="QHO130" s="4"/>
      <c r="QHP130" s="4"/>
      <c r="QHQ130" s="4"/>
      <c r="QHR130" s="4"/>
      <c r="QHS130" s="4"/>
      <c r="QHT130" s="4"/>
      <c r="QHU130" s="4"/>
      <c r="QHV130" s="4"/>
      <c r="QHW130" s="4"/>
      <c r="QHX130" s="4"/>
      <c r="QHY130" s="4"/>
      <c r="QHZ130" s="4"/>
      <c r="QIA130" s="4"/>
      <c r="QIB130" s="4"/>
      <c r="QIC130" s="4"/>
      <c r="QID130" s="4"/>
      <c r="QIE130" s="4"/>
      <c r="QIF130" s="4"/>
      <c r="QIG130" s="4"/>
      <c r="QIH130" s="4"/>
      <c r="QII130" s="4"/>
      <c r="QIJ130" s="4"/>
      <c r="QIK130" s="4"/>
      <c r="QIL130" s="4"/>
      <c r="QIM130" s="4"/>
      <c r="QIN130" s="4"/>
      <c r="QIO130" s="4"/>
      <c r="QIP130" s="4"/>
      <c r="QIQ130" s="4"/>
      <c r="QIR130" s="4"/>
      <c r="QIS130" s="4"/>
      <c r="QIT130" s="4"/>
      <c r="QIU130" s="4"/>
      <c r="QIV130" s="4"/>
      <c r="QIW130" s="4"/>
      <c r="QIX130" s="4"/>
      <c r="QIY130" s="4"/>
      <c r="QIZ130" s="4"/>
      <c r="QJA130" s="4"/>
      <c r="QJB130" s="4"/>
      <c r="QJC130" s="4"/>
      <c r="QJD130" s="4"/>
      <c r="QJE130" s="4"/>
      <c r="QJF130" s="4"/>
      <c r="QJG130" s="4"/>
      <c r="QJH130" s="4"/>
      <c r="QJI130" s="4"/>
      <c r="QJJ130" s="4"/>
      <c r="QJK130" s="4"/>
      <c r="QJL130" s="4"/>
      <c r="QJM130" s="4"/>
      <c r="QJN130" s="4"/>
      <c r="QJO130" s="4"/>
      <c r="QJP130" s="4"/>
      <c r="QJQ130" s="4"/>
      <c r="QJR130" s="4"/>
      <c r="QJS130" s="4"/>
      <c r="QJT130" s="4"/>
      <c r="QJU130" s="4"/>
      <c r="QJV130" s="4"/>
      <c r="QJW130" s="4"/>
      <c r="QJX130" s="4"/>
      <c r="QJY130" s="4"/>
      <c r="QJZ130" s="4"/>
      <c r="QKA130" s="4"/>
      <c r="QKB130" s="4"/>
      <c r="QKC130" s="4"/>
      <c r="QKD130" s="4"/>
      <c r="QKE130" s="4"/>
      <c r="QKF130" s="4"/>
      <c r="QKG130" s="4"/>
      <c r="QKH130" s="4"/>
      <c r="QKI130" s="4"/>
      <c r="QKJ130" s="4"/>
      <c r="QKK130" s="4"/>
      <c r="QKL130" s="4"/>
      <c r="QKM130" s="4"/>
      <c r="QKN130" s="4"/>
      <c r="QKO130" s="4"/>
      <c r="QKP130" s="4"/>
      <c r="QKQ130" s="4"/>
      <c r="QKR130" s="4"/>
      <c r="QKS130" s="4"/>
      <c r="QKT130" s="4"/>
      <c r="QKU130" s="4"/>
      <c r="QKV130" s="4"/>
      <c r="QKW130" s="4"/>
      <c r="QKX130" s="4"/>
      <c r="QKY130" s="4"/>
      <c r="QKZ130" s="4"/>
      <c r="QLA130" s="4"/>
      <c r="QLB130" s="4"/>
      <c r="QLC130" s="4"/>
      <c r="QLD130" s="4"/>
      <c r="QLE130" s="4"/>
      <c r="QLF130" s="4"/>
      <c r="QLG130" s="4"/>
      <c r="QLH130" s="4"/>
      <c r="QLI130" s="4"/>
      <c r="QLJ130" s="4"/>
      <c r="QLK130" s="4"/>
      <c r="QLL130" s="4"/>
      <c r="QLM130" s="4"/>
      <c r="QLN130" s="4"/>
      <c r="QLO130" s="4"/>
      <c r="QLP130" s="4"/>
      <c r="QLQ130" s="4"/>
      <c r="QLR130" s="4"/>
      <c r="QLS130" s="4"/>
      <c r="QLT130" s="4"/>
      <c r="QLU130" s="4"/>
      <c r="QLV130" s="4"/>
      <c r="QLW130" s="4"/>
      <c r="QLX130" s="4"/>
      <c r="QLY130" s="4"/>
      <c r="QLZ130" s="4"/>
      <c r="QMA130" s="4"/>
      <c r="QMB130" s="4"/>
      <c r="QMC130" s="4"/>
      <c r="QMD130" s="4"/>
      <c r="QME130" s="4"/>
      <c r="QMF130" s="4"/>
      <c r="QMG130" s="4"/>
      <c r="QMH130" s="4"/>
      <c r="QMI130" s="4"/>
      <c r="QMJ130" s="4"/>
      <c r="QMK130" s="4"/>
      <c r="QML130" s="4"/>
      <c r="QMM130" s="4"/>
      <c r="QMN130" s="4"/>
      <c r="QMO130" s="4"/>
      <c r="QMP130" s="4"/>
      <c r="QMQ130" s="4"/>
      <c r="QMR130" s="4"/>
      <c r="QMS130" s="4"/>
      <c r="QMT130" s="4"/>
      <c r="QMU130" s="4"/>
      <c r="QMV130" s="4"/>
      <c r="QMW130" s="4"/>
      <c r="QMX130" s="4"/>
      <c r="QMY130" s="4"/>
      <c r="QMZ130" s="4"/>
      <c r="QNA130" s="4"/>
      <c r="QNB130" s="4"/>
      <c r="QNC130" s="4"/>
      <c r="QND130" s="4"/>
      <c r="QNE130" s="4"/>
      <c r="QNF130" s="4"/>
      <c r="QNG130" s="4"/>
      <c r="QNH130" s="4"/>
      <c r="QNI130" s="4"/>
      <c r="QNJ130" s="4"/>
      <c r="QNK130" s="4"/>
      <c r="QNL130" s="4"/>
      <c r="QNM130" s="4"/>
      <c r="QNN130" s="4"/>
      <c r="QNO130" s="4"/>
      <c r="QNP130" s="4"/>
      <c r="QNQ130" s="4"/>
      <c r="QNR130" s="4"/>
      <c r="QNS130" s="4"/>
      <c r="QNT130" s="4"/>
      <c r="QNU130" s="4"/>
      <c r="QNV130" s="4"/>
      <c r="QNW130" s="4"/>
      <c r="QNX130" s="4"/>
      <c r="QNY130" s="4"/>
      <c r="QNZ130" s="4"/>
      <c r="QOA130" s="4"/>
      <c r="QOB130" s="4"/>
      <c r="QOC130" s="4"/>
      <c r="QOD130" s="4"/>
      <c r="QOE130" s="4"/>
      <c r="QOF130" s="4"/>
      <c r="QOG130" s="4"/>
      <c r="QOH130" s="4"/>
      <c r="QOI130" s="4"/>
      <c r="QOJ130" s="4"/>
      <c r="QOK130" s="4"/>
      <c r="QOL130" s="4"/>
      <c r="QOM130" s="4"/>
      <c r="QON130" s="4"/>
      <c r="QOO130" s="4"/>
      <c r="QOP130" s="4"/>
      <c r="QOQ130" s="4"/>
      <c r="QOR130" s="4"/>
      <c r="QOS130" s="4"/>
      <c r="QOT130" s="4"/>
      <c r="QOU130" s="4"/>
      <c r="QOV130" s="4"/>
      <c r="QOW130" s="4"/>
      <c r="QOX130" s="4"/>
      <c r="QOY130" s="4"/>
      <c r="QOZ130" s="4"/>
      <c r="QPA130" s="4"/>
      <c r="QPB130" s="4"/>
      <c r="QPC130" s="4"/>
      <c r="QPD130" s="4"/>
      <c r="QPE130" s="4"/>
      <c r="QPF130" s="4"/>
      <c r="QPG130" s="4"/>
      <c r="QPH130" s="4"/>
      <c r="QPI130" s="4"/>
      <c r="QPJ130" s="4"/>
      <c r="QPK130" s="4"/>
      <c r="QPL130" s="4"/>
      <c r="QPM130" s="4"/>
      <c r="QPN130" s="4"/>
      <c r="QPO130" s="4"/>
      <c r="QPP130" s="4"/>
      <c r="QPQ130" s="4"/>
      <c r="QPR130" s="4"/>
      <c r="QPS130" s="4"/>
      <c r="QPT130" s="4"/>
      <c r="QPU130" s="4"/>
      <c r="QPV130" s="4"/>
      <c r="QPW130" s="4"/>
      <c r="QPX130" s="4"/>
      <c r="QPY130" s="4"/>
      <c r="QPZ130" s="4"/>
      <c r="QQA130" s="4"/>
      <c r="QQB130" s="4"/>
      <c r="QQC130" s="4"/>
      <c r="QQD130" s="4"/>
      <c r="QQE130" s="4"/>
      <c r="QQF130" s="4"/>
      <c r="QQG130" s="4"/>
      <c r="QQH130" s="4"/>
      <c r="QQI130" s="4"/>
      <c r="QQJ130" s="4"/>
      <c r="QQK130" s="4"/>
      <c r="QQL130" s="4"/>
      <c r="QQM130" s="4"/>
      <c r="QQN130" s="4"/>
      <c r="QQO130" s="4"/>
      <c r="QQP130" s="4"/>
      <c r="QQQ130" s="4"/>
      <c r="QQR130" s="4"/>
      <c r="QQS130" s="4"/>
      <c r="QQT130" s="4"/>
      <c r="QQU130" s="4"/>
      <c r="QQV130" s="4"/>
      <c r="QQW130" s="4"/>
      <c r="QQX130" s="4"/>
      <c r="QQY130" s="4"/>
      <c r="QQZ130" s="4"/>
      <c r="QRA130" s="4"/>
      <c r="QRB130" s="4"/>
      <c r="QRC130" s="4"/>
      <c r="QRD130" s="4"/>
      <c r="QRE130" s="4"/>
      <c r="QRF130" s="4"/>
      <c r="QRG130" s="4"/>
      <c r="QRH130" s="4"/>
      <c r="QRI130" s="4"/>
      <c r="QRJ130" s="4"/>
      <c r="QRK130" s="4"/>
      <c r="QRL130" s="4"/>
      <c r="QRM130" s="4"/>
      <c r="QRN130" s="4"/>
      <c r="QRO130" s="4"/>
      <c r="QRP130" s="4"/>
      <c r="QRQ130" s="4"/>
      <c r="QRR130" s="4"/>
      <c r="QRS130" s="4"/>
      <c r="QRT130" s="4"/>
      <c r="QRU130" s="4"/>
      <c r="QRV130" s="4"/>
      <c r="QRW130" s="4"/>
      <c r="QRX130" s="4"/>
      <c r="QRY130" s="4"/>
      <c r="QRZ130" s="4"/>
      <c r="QSA130" s="4"/>
      <c r="QSB130" s="4"/>
      <c r="QSC130" s="4"/>
      <c r="QSD130" s="4"/>
      <c r="QSE130" s="4"/>
      <c r="QSF130" s="4"/>
      <c r="QSG130" s="4"/>
      <c r="QSH130" s="4"/>
      <c r="QSI130" s="4"/>
      <c r="QSJ130" s="4"/>
      <c r="QSK130" s="4"/>
      <c r="QSL130" s="4"/>
      <c r="QSM130" s="4"/>
      <c r="QSN130" s="4"/>
      <c r="QSO130" s="4"/>
      <c r="QSP130" s="4"/>
      <c r="QSQ130" s="4"/>
      <c r="QSR130" s="4"/>
      <c r="QSS130" s="4"/>
      <c r="QST130" s="4"/>
      <c r="QSU130" s="4"/>
      <c r="QSV130" s="4"/>
      <c r="QSW130" s="4"/>
      <c r="QSX130" s="4"/>
      <c r="QSY130" s="4"/>
      <c r="QSZ130" s="4"/>
      <c r="QTA130" s="4"/>
      <c r="QTB130" s="4"/>
      <c r="QTC130" s="4"/>
      <c r="QTD130" s="4"/>
      <c r="QTE130" s="4"/>
      <c r="QTF130" s="4"/>
      <c r="QTG130" s="4"/>
      <c r="QTH130" s="4"/>
      <c r="QTI130" s="4"/>
      <c r="QTJ130" s="4"/>
      <c r="QTK130" s="4"/>
      <c r="QTL130" s="4"/>
      <c r="QTM130" s="4"/>
      <c r="QTN130" s="4"/>
      <c r="QTO130" s="4"/>
      <c r="QTP130" s="4"/>
      <c r="QTQ130" s="4"/>
      <c r="QTR130" s="4"/>
      <c r="QTS130" s="4"/>
      <c r="QTT130" s="4"/>
      <c r="QTU130" s="4"/>
      <c r="QTV130" s="4"/>
      <c r="QTW130" s="4"/>
      <c r="QTX130" s="4"/>
      <c r="QTY130" s="4"/>
      <c r="QTZ130" s="4"/>
      <c r="QUA130" s="4"/>
      <c r="QUB130" s="4"/>
      <c r="QUC130" s="4"/>
      <c r="QUD130" s="4"/>
      <c r="QUE130" s="4"/>
      <c r="QUF130" s="4"/>
      <c r="QUG130" s="4"/>
      <c r="QUH130" s="4"/>
      <c r="QUI130" s="4"/>
      <c r="QUJ130" s="4"/>
      <c r="QUK130" s="4"/>
      <c r="QUL130" s="4"/>
      <c r="QUM130" s="4"/>
      <c r="QUN130" s="4"/>
      <c r="QUO130" s="4"/>
      <c r="QUP130" s="4"/>
      <c r="QUQ130" s="4"/>
      <c r="QUR130" s="4"/>
      <c r="QUS130" s="4"/>
      <c r="QUT130" s="4"/>
      <c r="QUU130" s="4"/>
      <c r="QUV130" s="4"/>
      <c r="QUW130" s="4"/>
      <c r="QUX130" s="4"/>
      <c r="QUY130" s="4"/>
      <c r="QUZ130" s="4"/>
      <c r="QVA130" s="4"/>
      <c r="QVB130" s="4"/>
      <c r="QVC130" s="4"/>
      <c r="QVD130" s="4"/>
      <c r="QVE130" s="4"/>
      <c r="QVF130" s="4"/>
      <c r="QVG130" s="4"/>
      <c r="QVH130" s="4"/>
      <c r="QVI130" s="4"/>
      <c r="QVJ130" s="4"/>
      <c r="QVK130" s="4"/>
      <c r="QVL130" s="4"/>
      <c r="QVM130" s="4"/>
      <c r="QVN130" s="4"/>
      <c r="QVO130" s="4"/>
      <c r="QVP130" s="4"/>
      <c r="QVQ130" s="4"/>
      <c r="QVR130" s="4"/>
      <c r="QVS130" s="4"/>
      <c r="QVT130" s="4"/>
      <c r="QVU130" s="4"/>
      <c r="QVV130" s="4"/>
      <c r="QVW130" s="4"/>
      <c r="QVX130" s="4"/>
      <c r="QVY130" s="4"/>
      <c r="QVZ130" s="4"/>
      <c r="QWA130" s="4"/>
      <c r="QWB130" s="4"/>
      <c r="QWC130" s="4"/>
      <c r="QWD130" s="4"/>
      <c r="QWE130" s="4"/>
      <c r="QWF130" s="4"/>
      <c r="QWG130" s="4"/>
      <c r="QWH130" s="4"/>
      <c r="QWI130" s="4"/>
      <c r="QWJ130" s="4"/>
      <c r="QWK130" s="4"/>
      <c r="QWL130" s="4"/>
      <c r="QWM130" s="4"/>
      <c r="QWN130" s="4"/>
      <c r="QWO130" s="4"/>
      <c r="QWP130" s="4"/>
      <c r="QWQ130" s="4"/>
      <c r="QWR130" s="4"/>
      <c r="QWS130" s="4"/>
      <c r="QWT130" s="4"/>
      <c r="QWU130" s="4"/>
      <c r="QWV130" s="4"/>
      <c r="QWW130" s="4"/>
      <c r="QWX130" s="4"/>
      <c r="QWY130" s="4"/>
      <c r="QWZ130" s="4"/>
      <c r="QXA130" s="4"/>
      <c r="QXB130" s="4"/>
      <c r="QXC130" s="4"/>
      <c r="QXD130" s="4"/>
      <c r="QXE130" s="4"/>
      <c r="QXF130" s="4"/>
      <c r="QXG130" s="4"/>
      <c r="QXH130" s="4"/>
      <c r="QXI130" s="4"/>
      <c r="QXJ130" s="4"/>
      <c r="QXK130" s="4"/>
      <c r="QXL130" s="4"/>
      <c r="QXM130" s="4"/>
      <c r="QXN130" s="4"/>
      <c r="QXO130" s="4"/>
      <c r="QXP130" s="4"/>
      <c r="QXQ130" s="4"/>
      <c r="QXR130" s="4"/>
      <c r="QXS130" s="4"/>
      <c r="QXT130" s="4"/>
      <c r="QXU130" s="4"/>
      <c r="QXV130" s="4"/>
      <c r="QXW130" s="4"/>
      <c r="QXX130" s="4"/>
      <c r="QXY130" s="4"/>
      <c r="QXZ130" s="4"/>
      <c r="QYA130" s="4"/>
      <c r="QYB130" s="4"/>
      <c r="QYC130" s="4"/>
      <c r="QYD130" s="4"/>
      <c r="QYE130" s="4"/>
      <c r="QYF130" s="4"/>
      <c r="QYG130" s="4"/>
      <c r="QYH130" s="4"/>
      <c r="QYI130" s="4"/>
      <c r="QYJ130" s="4"/>
      <c r="QYK130" s="4"/>
      <c r="QYL130" s="4"/>
      <c r="QYM130" s="4"/>
      <c r="QYN130" s="4"/>
      <c r="QYO130" s="4"/>
      <c r="QYP130" s="4"/>
      <c r="QYQ130" s="4"/>
      <c r="QYR130" s="4"/>
      <c r="QYS130" s="4"/>
      <c r="QYT130" s="4"/>
      <c r="QYU130" s="4"/>
      <c r="QYV130" s="4"/>
      <c r="QYW130" s="4"/>
      <c r="QYX130" s="4"/>
      <c r="QYY130" s="4"/>
      <c r="QYZ130" s="4"/>
      <c r="QZA130" s="4"/>
      <c r="QZB130" s="4"/>
      <c r="QZC130" s="4"/>
      <c r="QZD130" s="4"/>
      <c r="QZE130" s="4"/>
      <c r="QZF130" s="4"/>
      <c r="QZG130" s="4"/>
      <c r="QZH130" s="4"/>
      <c r="QZI130" s="4"/>
      <c r="QZJ130" s="4"/>
      <c r="QZK130" s="4"/>
      <c r="QZL130" s="4"/>
      <c r="QZM130" s="4"/>
      <c r="QZN130" s="4"/>
      <c r="QZO130" s="4"/>
      <c r="QZP130" s="4"/>
      <c r="QZQ130" s="4"/>
      <c r="QZR130" s="4"/>
      <c r="QZS130" s="4"/>
      <c r="QZT130" s="4"/>
      <c r="QZU130" s="4"/>
      <c r="QZV130" s="4"/>
      <c r="QZW130" s="4"/>
      <c r="QZX130" s="4"/>
      <c r="QZY130" s="4"/>
      <c r="QZZ130" s="4"/>
      <c r="RAA130" s="4"/>
      <c r="RAB130" s="4"/>
      <c r="RAC130" s="4"/>
      <c r="RAD130" s="4"/>
      <c r="RAE130" s="4"/>
      <c r="RAF130" s="4"/>
      <c r="RAG130" s="4"/>
      <c r="RAH130" s="4"/>
      <c r="RAI130" s="4"/>
      <c r="RAJ130" s="4"/>
      <c r="RAK130" s="4"/>
      <c r="RAL130" s="4"/>
      <c r="RAM130" s="4"/>
      <c r="RAN130" s="4"/>
      <c r="RAO130" s="4"/>
      <c r="RAP130" s="4"/>
      <c r="RAQ130" s="4"/>
      <c r="RAR130" s="4"/>
      <c r="RAS130" s="4"/>
      <c r="RAT130" s="4"/>
      <c r="RAU130" s="4"/>
      <c r="RAV130" s="4"/>
      <c r="RAW130" s="4"/>
      <c r="RAX130" s="4"/>
      <c r="RAY130" s="4"/>
      <c r="RAZ130" s="4"/>
      <c r="RBA130" s="4"/>
      <c r="RBB130" s="4"/>
      <c r="RBC130" s="4"/>
      <c r="RBD130" s="4"/>
      <c r="RBE130" s="4"/>
      <c r="RBF130" s="4"/>
      <c r="RBG130" s="4"/>
      <c r="RBH130" s="4"/>
      <c r="RBI130" s="4"/>
      <c r="RBJ130" s="4"/>
      <c r="RBK130" s="4"/>
      <c r="RBL130" s="4"/>
      <c r="RBM130" s="4"/>
      <c r="RBN130" s="4"/>
      <c r="RBO130" s="4"/>
      <c r="RBP130" s="4"/>
      <c r="RBQ130" s="4"/>
      <c r="RBR130" s="4"/>
      <c r="RBS130" s="4"/>
      <c r="RBT130" s="4"/>
      <c r="RBU130" s="4"/>
      <c r="RBV130" s="4"/>
      <c r="RBW130" s="4"/>
      <c r="RBX130" s="4"/>
      <c r="RBY130" s="4"/>
      <c r="RBZ130" s="4"/>
      <c r="RCA130" s="4"/>
      <c r="RCB130" s="4"/>
      <c r="RCC130" s="4"/>
      <c r="RCD130" s="4"/>
      <c r="RCE130" s="4"/>
      <c r="RCF130" s="4"/>
      <c r="RCG130" s="4"/>
      <c r="RCH130" s="4"/>
      <c r="RCI130" s="4"/>
      <c r="RCJ130" s="4"/>
      <c r="RCK130" s="4"/>
      <c r="RCL130" s="4"/>
      <c r="RCM130" s="4"/>
      <c r="RCN130" s="4"/>
      <c r="RCO130" s="4"/>
      <c r="RCP130" s="4"/>
      <c r="RCQ130" s="4"/>
      <c r="RCR130" s="4"/>
      <c r="RCS130" s="4"/>
      <c r="RCT130" s="4"/>
      <c r="RCU130" s="4"/>
      <c r="RCV130" s="4"/>
      <c r="RCW130" s="4"/>
      <c r="RCX130" s="4"/>
      <c r="RCY130" s="4"/>
      <c r="RCZ130" s="4"/>
      <c r="RDA130" s="4"/>
      <c r="RDB130" s="4"/>
      <c r="RDC130" s="4"/>
      <c r="RDD130" s="4"/>
      <c r="RDE130" s="4"/>
      <c r="RDF130" s="4"/>
      <c r="RDG130" s="4"/>
      <c r="RDH130" s="4"/>
      <c r="RDI130" s="4"/>
      <c r="RDJ130" s="4"/>
      <c r="RDK130" s="4"/>
      <c r="RDL130" s="4"/>
      <c r="RDM130" s="4"/>
      <c r="RDN130" s="4"/>
      <c r="RDO130" s="4"/>
      <c r="RDP130" s="4"/>
      <c r="RDQ130" s="4"/>
      <c r="RDR130" s="4"/>
      <c r="RDS130" s="4"/>
      <c r="RDT130" s="4"/>
      <c r="RDU130" s="4"/>
      <c r="RDV130" s="4"/>
      <c r="RDW130" s="4"/>
      <c r="RDX130" s="4"/>
      <c r="RDY130" s="4"/>
      <c r="RDZ130" s="4"/>
      <c r="REA130" s="4"/>
      <c r="REB130" s="4"/>
      <c r="REC130" s="4"/>
      <c r="RED130" s="4"/>
      <c r="REE130" s="4"/>
      <c r="REF130" s="4"/>
      <c r="REG130" s="4"/>
      <c r="REH130" s="4"/>
      <c r="REI130" s="4"/>
      <c r="REJ130" s="4"/>
      <c r="REK130" s="4"/>
      <c r="REL130" s="4"/>
      <c r="REM130" s="4"/>
      <c r="REN130" s="4"/>
      <c r="REO130" s="4"/>
      <c r="REP130" s="4"/>
      <c r="REQ130" s="4"/>
      <c r="RER130" s="4"/>
      <c r="RES130" s="4"/>
      <c r="RET130" s="4"/>
      <c r="REU130" s="4"/>
      <c r="REV130" s="4"/>
      <c r="REW130" s="4"/>
      <c r="REX130" s="4"/>
      <c r="REY130" s="4"/>
      <c r="REZ130" s="4"/>
      <c r="RFA130" s="4"/>
      <c r="RFB130" s="4"/>
      <c r="RFC130" s="4"/>
      <c r="RFD130" s="4"/>
      <c r="RFE130" s="4"/>
      <c r="RFF130" s="4"/>
      <c r="RFG130" s="4"/>
      <c r="RFH130" s="4"/>
      <c r="RFI130" s="4"/>
      <c r="RFJ130" s="4"/>
      <c r="RFK130" s="4"/>
      <c r="RFL130" s="4"/>
      <c r="RFM130" s="4"/>
      <c r="RFN130" s="4"/>
      <c r="RFO130" s="4"/>
      <c r="RFP130" s="4"/>
      <c r="RFQ130" s="4"/>
      <c r="RFR130" s="4"/>
      <c r="RFS130" s="4"/>
      <c r="RFT130" s="4"/>
      <c r="RFU130" s="4"/>
      <c r="RFV130" s="4"/>
      <c r="RFW130" s="4"/>
      <c r="RFX130" s="4"/>
      <c r="RFY130" s="4"/>
      <c r="RFZ130" s="4"/>
      <c r="RGA130" s="4"/>
      <c r="RGB130" s="4"/>
      <c r="RGC130" s="4"/>
      <c r="RGD130" s="4"/>
      <c r="RGE130" s="4"/>
      <c r="RGF130" s="4"/>
      <c r="RGG130" s="4"/>
      <c r="RGH130" s="4"/>
      <c r="RGI130" s="4"/>
      <c r="RGJ130" s="4"/>
      <c r="RGK130" s="4"/>
      <c r="RGL130" s="4"/>
      <c r="RGM130" s="4"/>
      <c r="RGN130" s="4"/>
      <c r="RGO130" s="4"/>
      <c r="RGP130" s="4"/>
      <c r="RGQ130" s="4"/>
      <c r="RGR130" s="4"/>
      <c r="RGS130" s="4"/>
      <c r="RGT130" s="4"/>
      <c r="RGU130" s="4"/>
      <c r="RGV130" s="4"/>
      <c r="RGW130" s="4"/>
      <c r="RGX130" s="4"/>
      <c r="RGY130" s="4"/>
      <c r="RGZ130" s="4"/>
      <c r="RHA130" s="4"/>
      <c r="RHB130" s="4"/>
      <c r="RHC130" s="4"/>
      <c r="RHD130" s="4"/>
      <c r="RHE130" s="4"/>
      <c r="RHF130" s="4"/>
      <c r="RHG130" s="4"/>
      <c r="RHH130" s="4"/>
      <c r="RHI130" s="4"/>
      <c r="RHJ130" s="4"/>
      <c r="RHK130" s="4"/>
      <c r="RHL130" s="4"/>
      <c r="RHM130" s="4"/>
      <c r="RHN130" s="4"/>
      <c r="RHO130" s="4"/>
      <c r="RHP130" s="4"/>
      <c r="RHQ130" s="4"/>
      <c r="RHR130" s="4"/>
      <c r="RHS130" s="4"/>
      <c r="RHT130" s="4"/>
      <c r="RHU130" s="4"/>
      <c r="RHV130" s="4"/>
      <c r="RHW130" s="4"/>
      <c r="RHX130" s="4"/>
      <c r="RHY130" s="4"/>
      <c r="RHZ130" s="4"/>
      <c r="RIA130" s="4"/>
      <c r="RIB130" s="4"/>
      <c r="RIC130" s="4"/>
      <c r="RID130" s="4"/>
      <c r="RIE130" s="4"/>
      <c r="RIF130" s="4"/>
      <c r="RIG130" s="4"/>
      <c r="RIH130" s="4"/>
      <c r="RII130" s="4"/>
      <c r="RIJ130" s="4"/>
      <c r="RIK130" s="4"/>
      <c r="RIL130" s="4"/>
      <c r="RIM130" s="4"/>
      <c r="RIN130" s="4"/>
      <c r="RIO130" s="4"/>
      <c r="RIP130" s="4"/>
      <c r="RIQ130" s="4"/>
      <c r="RIR130" s="4"/>
      <c r="RIS130" s="4"/>
      <c r="RIT130" s="4"/>
      <c r="RIU130" s="4"/>
      <c r="RIV130" s="4"/>
      <c r="RIW130" s="4"/>
      <c r="RIX130" s="4"/>
      <c r="RIY130" s="4"/>
      <c r="RIZ130" s="4"/>
      <c r="RJA130" s="4"/>
      <c r="RJB130" s="4"/>
      <c r="RJC130" s="4"/>
      <c r="RJD130" s="4"/>
      <c r="RJE130" s="4"/>
      <c r="RJF130" s="4"/>
      <c r="RJG130" s="4"/>
      <c r="RJH130" s="4"/>
      <c r="RJI130" s="4"/>
      <c r="RJJ130" s="4"/>
      <c r="RJK130" s="4"/>
      <c r="RJL130" s="4"/>
      <c r="RJM130" s="4"/>
      <c r="RJN130" s="4"/>
      <c r="RJO130" s="4"/>
      <c r="RJP130" s="4"/>
      <c r="RJQ130" s="4"/>
      <c r="RJR130" s="4"/>
      <c r="RJS130" s="4"/>
      <c r="RJT130" s="4"/>
      <c r="RJU130" s="4"/>
      <c r="RJV130" s="4"/>
      <c r="RJW130" s="4"/>
      <c r="RJX130" s="4"/>
      <c r="RJY130" s="4"/>
      <c r="RJZ130" s="4"/>
      <c r="RKA130" s="4"/>
      <c r="RKB130" s="4"/>
      <c r="RKC130" s="4"/>
      <c r="RKD130" s="4"/>
      <c r="RKE130" s="4"/>
      <c r="RKF130" s="4"/>
      <c r="RKG130" s="4"/>
      <c r="RKH130" s="4"/>
      <c r="RKI130" s="4"/>
      <c r="RKJ130" s="4"/>
      <c r="RKK130" s="4"/>
      <c r="RKL130" s="4"/>
      <c r="RKM130" s="4"/>
      <c r="RKN130" s="4"/>
      <c r="RKO130" s="4"/>
      <c r="RKP130" s="4"/>
      <c r="RKQ130" s="4"/>
      <c r="RKR130" s="4"/>
      <c r="RKS130" s="4"/>
      <c r="RKT130" s="4"/>
      <c r="RKU130" s="4"/>
      <c r="RKV130" s="4"/>
      <c r="RKW130" s="4"/>
      <c r="RKX130" s="4"/>
      <c r="RKY130" s="4"/>
      <c r="RKZ130" s="4"/>
      <c r="RLA130" s="4"/>
      <c r="RLB130" s="4"/>
      <c r="RLC130" s="4"/>
      <c r="RLD130" s="4"/>
      <c r="RLE130" s="4"/>
      <c r="RLF130" s="4"/>
      <c r="RLG130" s="4"/>
      <c r="RLH130" s="4"/>
      <c r="RLI130" s="4"/>
      <c r="RLJ130" s="4"/>
      <c r="RLK130" s="4"/>
      <c r="RLL130" s="4"/>
      <c r="RLM130" s="4"/>
      <c r="RLN130" s="4"/>
      <c r="RLO130" s="4"/>
      <c r="RLP130" s="4"/>
      <c r="RLQ130" s="4"/>
      <c r="RLR130" s="4"/>
      <c r="RLS130" s="4"/>
      <c r="RLT130" s="4"/>
      <c r="RLU130" s="4"/>
      <c r="RLV130" s="4"/>
      <c r="RLW130" s="4"/>
      <c r="RLX130" s="4"/>
      <c r="RLY130" s="4"/>
      <c r="RLZ130" s="4"/>
      <c r="RMA130" s="4"/>
      <c r="RMB130" s="4"/>
      <c r="RMC130" s="4"/>
      <c r="RMD130" s="4"/>
      <c r="RME130" s="4"/>
      <c r="RMF130" s="4"/>
      <c r="RMG130" s="4"/>
      <c r="RMH130" s="4"/>
      <c r="RMI130" s="4"/>
      <c r="RMJ130" s="4"/>
      <c r="RMK130" s="4"/>
      <c r="RML130" s="4"/>
      <c r="RMM130" s="4"/>
      <c r="RMN130" s="4"/>
      <c r="RMO130" s="4"/>
      <c r="RMP130" s="4"/>
      <c r="RMQ130" s="4"/>
      <c r="RMR130" s="4"/>
      <c r="RMS130" s="4"/>
      <c r="RMT130" s="4"/>
      <c r="RMU130" s="4"/>
      <c r="RMV130" s="4"/>
      <c r="RMW130" s="4"/>
      <c r="RMX130" s="4"/>
      <c r="RMY130" s="4"/>
      <c r="RMZ130" s="4"/>
      <c r="RNA130" s="4"/>
      <c r="RNB130" s="4"/>
      <c r="RNC130" s="4"/>
      <c r="RND130" s="4"/>
      <c r="RNE130" s="4"/>
      <c r="RNF130" s="4"/>
      <c r="RNG130" s="4"/>
      <c r="RNH130" s="4"/>
      <c r="RNI130" s="4"/>
      <c r="RNJ130" s="4"/>
      <c r="RNK130" s="4"/>
      <c r="RNL130" s="4"/>
      <c r="RNM130" s="4"/>
      <c r="RNN130" s="4"/>
      <c r="RNO130" s="4"/>
      <c r="RNP130" s="4"/>
      <c r="RNQ130" s="4"/>
      <c r="RNR130" s="4"/>
      <c r="RNS130" s="4"/>
      <c r="RNT130" s="4"/>
      <c r="RNU130" s="4"/>
      <c r="RNV130" s="4"/>
      <c r="RNW130" s="4"/>
      <c r="RNX130" s="4"/>
      <c r="RNY130" s="4"/>
      <c r="RNZ130" s="4"/>
      <c r="ROA130" s="4"/>
      <c r="ROB130" s="4"/>
      <c r="ROC130" s="4"/>
      <c r="ROD130" s="4"/>
      <c r="ROE130" s="4"/>
      <c r="ROF130" s="4"/>
      <c r="ROG130" s="4"/>
      <c r="ROH130" s="4"/>
      <c r="ROI130" s="4"/>
      <c r="ROJ130" s="4"/>
      <c r="ROK130" s="4"/>
      <c r="ROL130" s="4"/>
      <c r="ROM130" s="4"/>
      <c r="RON130" s="4"/>
      <c r="ROO130" s="4"/>
      <c r="ROP130" s="4"/>
      <c r="ROQ130" s="4"/>
      <c r="ROR130" s="4"/>
      <c r="ROS130" s="4"/>
      <c r="ROT130" s="4"/>
      <c r="ROU130" s="4"/>
      <c r="ROV130" s="4"/>
      <c r="ROW130" s="4"/>
      <c r="ROX130" s="4"/>
      <c r="ROY130" s="4"/>
      <c r="ROZ130" s="4"/>
      <c r="RPA130" s="4"/>
      <c r="RPB130" s="4"/>
      <c r="RPC130" s="4"/>
      <c r="RPD130" s="4"/>
      <c r="RPE130" s="4"/>
      <c r="RPF130" s="4"/>
      <c r="RPG130" s="4"/>
      <c r="RPH130" s="4"/>
      <c r="RPI130" s="4"/>
      <c r="RPJ130" s="4"/>
      <c r="RPK130" s="4"/>
      <c r="RPL130" s="4"/>
      <c r="RPM130" s="4"/>
      <c r="RPN130" s="4"/>
      <c r="RPO130" s="4"/>
      <c r="RPP130" s="4"/>
      <c r="RPQ130" s="4"/>
      <c r="RPR130" s="4"/>
      <c r="RPS130" s="4"/>
      <c r="RPT130" s="4"/>
      <c r="RPU130" s="4"/>
      <c r="RPV130" s="4"/>
      <c r="RPW130" s="4"/>
      <c r="RPX130" s="4"/>
      <c r="RPY130" s="4"/>
      <c r="RPZ130" s="4"/>
      <c r="RQA130" s="4"/>
      <c r="RQB130" s="4"/>
      <c r="RQC130" s="4"/>
      <c r="RQD130" s="4"/>
      <c r="RQE130" s="4"/>
      <c r="RQF130" s="4"/>
      <c r="RQG130" s="4"/>
      <c r="RQH130" s="4"/>
      <c r="RQI130" s="4"/>
      <c r="RQJ130" s="4"/>
      <c r="RQK130" s="4"/>
      <c r="RQL130" s="4"/>
      <c r="RQM130" s="4"/>
      <c r="RQN130" s="4"/>
      <c r="RQO130" s="4"/>
      <c r="RQP130" s="4"/>
      <c r="RQQ130" s="4"/>
      <c r="RQR130" s="4"/>
      <c r="RQS130" s="4"/>
      <c r="RQT130" s="4"/>
      <c r="RQU130" s="4"/>
      <c r="RQV130" s="4"/>
      <c r="RQW130" s="4"/>
      <c r="RQX130" s="4"/>
      <c r="RQY130" s="4"/>
      <c r="RQZ130" s="4"/>
      <c r="RRA130" s="4"/>
      <c r="RRB130" s="4"/>
      <c r="RRC130" s="4"/>
      <c r="RRD130" s="4"/>
      <c r="RRE130" s="4"/>
      <c r="RRF130" s="4"/>
      <c r="RRG130" s="4"/>
      <c r="RRH130" s="4"/>
      <c r="RRI130" s="4"/>
      <c r="RRJ130" s="4"/>
      <c r="RRK130" s="4"/>
      <c r="RRL130" s="4"/>
      <c r="RRM130" s="4"/>
      <c r="RRN130" s="4"/>
      <c r="RRO130" s="4"/>
      <c r="RRP130" s="4"/>
      <c r="RRQ130" s="4"/>
      <c r="RRR130" s="4"/>
      <c r="RRS130" s="4"/>
      <c r="RRT130" s="4"/>
      <c r="RRU130" s="4"/>
      <c r="RRV130" s="4"/>
      <c r="RRW130" s="4"/>
      <c r="RRX130" s="4"/>
      <c r="RRY130" s="4"/>
      <c r="RRZ130" s="4"/>
      <c r="RSA130" s="4"/>
      <c r="RSB130" s="4"/>
      <c r="RSC130" s="4"/>
      <c r="RSD130" s="4"/>
      <c r="RSE130" s="4"/>
      <c r="RSF130" s="4"/>
      <c r="RSG130" s="4"/>
      <c r="RSH130" s="4"/>
      <c r="RSI130" s="4"/>
      <c r="RSJ130" s="4"/>
      <c r="RSK130" s="4"/>
      <c r="RSL130" s="4"/>
      <c r="RSM130" s="4"/>
      <c r="RSN130" s="4"/>
      <c r="RSO130" s="4"/>
      <c r="RSP130" s="4"/>
      <c r="RSQ130" s="4"/>
      <c r="RSR130" s="4"/>
      <c r="RSS130" s="4"/>
      <c r="RST130" s="4"/>
      <c r="RSU130" s="4"/>
      <c r="RSV130" s="4"/>
      <c r="RSW130" s="4"/>
      <c r="RSX130" s="4"/>
      <c r="RSY130" s="4"/>
      <c r="RSZ130" s="4"/>
      <c r="RTA130" s="4"/>
      <c r="RTB130" s="4"/>
      <c r="RTC130" s="4"/>
      <c r="RTD130" s="4"/>
      <c r="RTE130" s="4"/>
      <c r="RTF130" s="4"/>
      <c r="RTG130" s="4"/>
      <c r="RTH130" s="4"/>
      <c r="RTI130" s="4"/>
      <c r="RTJ130" s="4"/>
      <c r="RTK130" s="4"/>
      <c r="RTL130" s="4"/>
      <c r="RTM130" s="4"/>
      <c r="RTN130" s="4"/>
      <c r="RTO130" s="4"/>
      <c r="RTP130" s="4"/>
      <c r="RTQ130" s="4"/>
      <c r="RTR130" s="4"/>
      <c r="RTS130" s="4"/>
      <c r="RTT130" s="4"/>
      <c r="RTU130" s="4"/>
      <c r="RTV130" s="4"/>
      <c r="RTW130" s="4"/>
      <c r="RTX130" s="4"/>
      <c r="RTY130" s="4"/>
      <c r="RTZ130" s="4"/>
      <c r="RUA130" s="4"/>
      <c r="RUB130" s="4"/>
      <c r="RUC130" s="4"/>
      <c r="RUD130" s="4"/>
      <c r="RUE130" s="4"/>
      <c r="RUF130" s="4"/>
      <c r="RUG130" s="4"/>
      <c r="RUH130" s="4"/>
      <c r="RUI130" s="4"/>
      <c r="RUJ130" s="4"/>
      <c r="RUK130" s="4"/>
      <c r="RUL130" s="4"/>
      <c r="RUM130" s="4"/>
      <c r="RUN130" s="4"/>
      <c r="RUO130" s="4"/>
      <c r="RUP130" s="4"/>
      <c r="RUQ130" s="4"/>
      <c r="RUR130" s="4"/>
      <c r="RUS130" s="4"/>
      <c r="RUT130" s="4"/>
      <c r="RUU130" s="4"/>
      <c r="RUV130" s="4"/>
      <c r="RUW130" s="4"/>
      <c r="RUX130" s="4"/>
      <c r="RUY130" s="4"/>
      <c r="RUZ130" s="4"/>
      <c r="RVA130" s="4"/>
      <c r="RVB130" s="4"/>
      <c r="RVC130" s="4"/>
      <c r="RVD130" s="4"/>
      <c r="RVE130" s="4"/>
      <c r="RVF130" s="4"/>
      <c r="RVG130" s="4"/>
      <c r="RVH130" s="4"/>
      <c r="RVI130" s="4"/>
      <c r="RVJ130" s="4"/>
      <c r="RVK130" s="4"/>
      <c r="RVL130" s="4"/>
      <c r="RVM130" s="4"/>
      <c r="RVN130" s="4"/>
      <c r="RVO130" s="4"/>
      <c r="RVP130" s="4"/>
      <c r="RVQ130" s="4"/>
      <c r="RVR130" s="4"/>
      <c r="RVS130" s="4"/>
      <c r="RVT130" s="4"/>
      <c r="RVU130" s="4"/>
      <c r="RVV130" s="4"/>
      <c r="RVW130" s="4"/>
      <c r="RVX130" s="4"/>
      <c r="RVY130" s="4"/>
      <c r="RVZ130" s="4"/>
      <c r="RWA130" s="4"/>
      <c r="RWB130" s="4"/>
      <c r="RWC130" s="4"/>
      <c r="RWD130" s="4"/>
      <c r="RWE130" s="4"/>
      <c r="RWF130" s="4"/>
      <c r="RWG130" s="4"/>
      <c r="RWH130" s="4"/>
      <c r="RWI130" s="4"/>
      <c r="RWJ130" s="4"/>
      <c r="RWK130" s="4"/>
      <c r="RWL130" s="4"/>
      <c r="RWM130" s="4"/>
      <c r="RWN130" s="4"/>
      <c r="RWO130" s="4"/>
      <c r="RWP130" s="4"/>
      <c r="RWQ130" s="4"/>
      <c r="RWR130" s="4"/>
      <c r="RWS130" s="4"/>
      <c r="RWT130" s="4"/>
      <c r="RWU130" s="4"/>
      <c r="RWV130" s="4"/>
      <c r="RWW130" s="4"/>
      <c r="RWX130" s="4"/>
      <c r="RWY130" s="4"/>
      <c r="RWZ130" s="4"/>
      <c r="RXA130" s="4"/>
      <c r="RXB130" s="4"/>
      <c r="RXC130" s="4"/>
      <c r="RXD130" s="4"/>
      <c r="RXE130" s="4"/>
      <c r="RXF130" s="4"/>
      <c r="RXG130" s="4"/>
      <c r="RXH130" s="4"/>
      <c r="RXI130" s="4"/>
      <c r="RXJ130" s="4"/>
      <c r="RXK130" s="4"/>
      <c r="RXL130" s="4"/>
      <c r="RXM130" s="4"/>
      <c r="RXN130" s="4"/>
      <c r="RXO130" s="4"/>
      <c r="RXP130" s="4"/>
      <c r="RXQ130" s="4"/>
      <c r="RXR130" s="4"/>
      <c r="RXS130" s="4"/>
      <c r="RXT130" s="4"/>
      <c r="RXU130" s="4"/>
      <c r="RXV130" s="4"/>
      <c r="RXW130" s="4"/>
      <c r="RXX130" s="4"/>
      <c r="RXY130" s="4"/>
      <c r="RXZ130" s="4"/>
      <c r="RYA130" s="4"/>
      <c r="RYB130" s="4"/>
      <c r="RYC130" s="4"/>
      <c r="RYD130" s="4"/>
      <c r="RYE130" s="4"/>
      <c r="RYF130" s="4"/>
      <c r="RYG130" s="4"/>
      <c r="RYH130" s="4"/>
      <c r="RYI130" s="4"/>
      <c r="RYJ130" s="4"/>
      <c r="RYK130" s="4"/>
      <c r="RYL130" s="4"/>
      <c r="RYM130" s="4"/>
      <c r="RYN130" s="4"/>
      <c r="RYO130" s="4"/>
      <c r="RYP130" s="4"/>
      <c r="RYQ130" s="4"/>
      <c r="RYR130" s="4"/>
      <c r="RYS130" s="4"/>
      <c r="RYT130" s="4"/>
      <c r="RYU130" s="4"/>
      <c r="RYV130" s="4"/>
      <c r="RYW130" s="4"/>
      <c r="RYX130" s="4"/>
      <c r="RYY130" s="4"/>
      <c r="RYZ130" s="4"/>
      <c r="RZA130" s="4"/>
      <c r="RZB130" s="4"/>
      <c r="RZC130" s="4"/>
      <c r="RZD130" s="4"/>
      <c r="RZE130" s="4"/>
      <c r="RZF130" s="4"/>
      <c r="RZG130" s="4"/>
      <c r="RZH130" s="4"/>
      <c r="RZI130" s="4"/>
      <c r="RZJ130" s="4"/>
      <c r="RZK130" s="4"/>
      <c r="RZL130" s="4"/>
      <c r="RZM130" s="4"/>
      <c r="RZN130" s="4"/>
      <c r="RZO130" s="4"/>
      <c r="RZP130" s="4"/>
      <c r="RZQ130" s="4"/>
      <c r="RZR130" s="4"/>
      <c r="RZS130" s="4"/>
      <c r="RZT130" s="4"/>
      <c r="RZU130" s="4"/>
      <c r="RZV130" s="4"/>
      <c r="RZW130" s="4"/>
      <c r="RZX130" s="4"/>
      <c r="RZY130" s="4"/>
      <c r="RZZ130" s="4"/>
      <c r="SAA130" s="4"/>
      <c r="SAB130" s="4"/>
      <c r="SAC130" s="4"/>
      <c r="SAD130" s="4"/>
      <c r="SAE130" s="4"/>
      <c r="SAF130" s="4"/>
      <c r="SAG130" s="4"/>
      <c r="SAH130" s="4"/>
      <c r="SAI130" s="4"/>
      <c r="SAJ130" s="4"/>
      <c r="SAK130" s="4"/>
      <c r="SAL130" s="4"/>
      <c r="SAM130" s="4"/>
      <c r="SAN130" s="4"/>
      <c r="SAO130" s="4"/>
      <c r="SAP130" s="4"/>
      <c r="SAQ130" s="4"/>
      <c r="SAR130" s="4"/>
      <c r="SAS130" s="4"/>
      <c r="SAT130" s="4"/>
      <c r="SAU130" s="4"/>
      <c r="SAV130" s="4"/>
      <c r="SAW130" s="4"/>
      <c r="SAX130" s="4"/>
      <c r="SAY130" s="4"/>
      <c r="SAZ130" s="4"/>
      <c r="SBA130" s="4"/>
      <c r="SBB130" s="4"/>
      <c r="SBC130" s="4"/>
      <c r="SBD130" s="4"/>
      <c r="SBE130" s="4"/>
      <c r="SBF130" s="4"/>
      <c r="SBG130" s="4"/>
      <c r="SBH130" s="4"/>
      <c r="SBI130" s="4"/>
      <c r="SBJ130" s="4"/>
      <c r="SBK130" s="4"/>
      <c r="SBL130" s="4"/>
      <c r="SBM130" s="4"/>
      <c r="SBN130" s="4"/>
      <c r="SBO130" s="4"/>
      <c r="SBP130" s="4"/>
      <c r="SBQ130" s="4"/>
      <c r="SBR130" s="4"/>
      <c r="SBS130" s="4"/>
      <c r="SBT130" s="4"/>
      <c r="SBU130" s="4"/>
      <c r="SBV130" s="4"/>
      <c r="SBW130" s="4"/>
      <c r="SBX130" s="4"/>
      <c r="SBY130" s="4"/>
      <c r="SBZ130" s="4"/>
      <c r="SCA130" s="4"/>
      <c r="SCB130" s="4"/>
      <c r="SCC130" s="4"/>
      <c r="SCD130" s="4"/>
      <c r="SCE130" s="4"/>
      <c r="SCF130" s="4"/>
      <c r="SCG130" s="4"/>
      <c r="SCH130" s="4"/>
      <c r="SCI130" s="4"/>
      <c r="SCJ130" s="4"/>
      <c r="SCK130" s="4"/>
      <c r="SCL130" s="4"/>
      <c r="SCM130" s="4"/>
      <c r="SCN130" s="4"/>
      <c r="SCO130" s="4"/>
      <c r="SCP130" s="4"/>
      <c r="SCQ130" s="4"/>
      <c r="SCR130" s="4"/>
      <c r="SCS130" s="4"/>
      <c r="SCT130" s="4"/>
      <c r="SCU130" s="4"/>
      <c r="SCV130" s="4"/>
      <c r="SCW130" s="4"/>
      <c r="SCX130" s="4"/>
      <c r="SCY130" s="4"/>
      <c r="SCZ130" s="4"/>
      <c r="SDA130" s="4"/>
      <c r="SDB130" s="4"/>
      <c r="SDC130" s="4"/>
      <c r="SDD130" s="4"/>
      <c r="SDE130" s="4"/>
      <c r="SDF130" s="4"/>
      <c r="SDG130" s="4"/>
      <c r="SDH130" s="4"/>
      <c r="SDI130" s="4"/>
      <c r="SDJ130" s="4"/>
      <c r="SDK130" s="4"/>
      <c r="SDL130" s="4"/>
      <c r="SDM130" s="4"/>
      <c r="SDN130" s="4"/>
      <c r="SDO130" s="4"/>
      <c r="SDP130" s="4"/>
      <c r="SDQ130" s="4"/>
      <c r="SDR130" s="4"/>
      <c r="SDS130" s="4"/>
      <c r="SDT130" s="4"/>
      <c r="SDU130" s="4"/>
      <c r="SDV130" s="4"/>
      <c r="SDW130" s="4"/>
      <c r="SDX130" s="4"/>
      <c r="SDY130" s="4"/>
      <c r="SDZ130" s="4"/>
      <c r="SEA130" s="4"/>
      <c r="SEB130" s="4"/>
      <c r="SEC130" s="4"/>
      <c r="SED130" s="4"/>
      <c r="SEE130" s="4"/>
      <c r="SEF130" s="4"/>
      <c r="SEG130" s="4"/>
      <c r="SEH130" s="4"/>
      <c r="SEI130" s="4"/>
      <c r="SEJ130" s="4"/>
      <c r="SEK130" s="4"/>
      <c r="SEL130" s="4"/>
      <c r="SEM130" s="4"/>
      <c r="SEN130" s="4"/>
      <c r="SEO130" s="4"/>
      <c r="SEP130" s="4"/>
      <c r="SEQ130" s="4"/>
      <c r="SER130" s="4"/>
      <c r="SES130" s="4"/>
      <c r="SET130" s="4"/>
      <c r="SEU130" s="4"/>
      <c r="SEV130" s="4"/>
      <c r="SEW130" s="4"/>
      <c r="SEX130" s="4"/>
      <c r="SEY130" s="4"/>
      <c r="SEZ130" s="4"/>
      <c r="SFA130" s="4"/>
      <c r="SFB130" s="4"/>
      <c r="SFC130" s="4"/>
      <c r="SFD130" s="4"/>
      <c r="SFE130" s="4"/>
      <c r="SFF130" s="4"/>
      <c r="SFG130" s="4"/>
      <c r="SFH130" s="4"/>
      <c r="SFI130" s="4"/>
      <c r="SFJ130" s="4"/>
      <c r="SFK130" s="4"/>
      <c r="SFL130" s="4"/>
      <c r="SFM130" s="4"/>
      <c r="SFN130" s="4"/>
      <c r="SFO130" s="4"/>
      <c r="SFP130" s="4"/>
      <c r="SFQ130" s="4"/>
      <c r="SFR130" s="4"/>
      <c r="SFS130" s="4"/>
      <c r="SFT130" s="4"/>
      <c r="SFU130" s="4"/>
      <c r="SFV130" s="4"/>
      <c r="SFW130" s="4"/>
      <c r="SFX130" s="4"/>
      <c r="SFY130" s="4"/>
      <c r="SFZ130" s="4"/>
      <c r="SGA130" s="4"/>
      <c r="SGB130" s="4"/>
      <c r="SGC130" s="4"/>
      <c r="SGD130" s="4"/>
      <c r="SGE130" s="4"/>
      <c r="SGF130" s="4"/>
      <c r="SGG130" s="4"/>
      <c r="SGH130" s="4"/>
      <c r="SGI130" s="4"/>
      <c r="SGJ130" s="4"/>
      <c r="SGK130" s="4"/>
      <c r="SGL130" s="4"/>
      <c r="SGM130" s="4"/>
      <c r="SGN130" s="4"/>
      <c r="SGO130" s="4"/>
      <c r="SGP130" s="4"/>
      <c r="SGQ130" s="4"/>
      <c r="SGR130" s="4"/>
      <c r="SGS130" s="4"/>
      <c r="SGT130" s="4"/>
      <c r="SGU130" s="4"/>
      <c r="SGV130" s="4"/>
      <c r="SGW130" s="4"/>
      <c r="SGX130" s="4"/>
      <c r="SGY130" s="4"/>
      <c r="SGZ130" s="4"/>
      <c r="SHA130" s="4"/>
      <c r="SHB130" s="4"/>
      <c r="SHC130" s="4"/>
      <c r="SHD130" s="4"/>
      <c r="SHE130" s="4"/>
      <c r="SHF130" s="4"/>
      <c r="SHG130" s="4"/>
      <c r="SHH130" s="4"/>
      <c r="SHI130" s="4"/>
      <c r="SHJ130" s="4"/>
      <c r="SHK130" s="4"/>
      <c r="SHL130" s="4"/>
      <c r="SHM130" s="4"/>
      <c r="SHN130" s="4"/>
      <c r="SHO130" s="4"/>
      <c r="SHP130" s="4"/>
      <c r="SHQ130" s="4"/>
      <c r="SHR130" s="4"/>
      <c r="SHS130" s="4"/>
      <c r="SHT130" s="4"/>
      <c r="SHU130" s="4"/>
      <c r="SHV130" s="4"/>
      <c r="SHW130" s="4"/>
      <c r="SHX130" s="4"/>
      <c r="SHY130" s="4"/>
      <c r="SHZ130" s="4"/>
      <c r="SIA130" s="4"/>
      <c r="SIB130" s="4"/>
      <c r="SIC130" s="4"/>
      <c r="SID130" s="4"/>
      <c r="SIE130" s="4"/>
      <c r="SIF130" s="4"/>
      <c r="SIG130" s="4"/>
      <c r="SIH130" s="4"/>
      <c r="SII130" s="4"/>
      <c r="SIJ130" s="4"/>
      <c r="SIK130" s="4"/>
      <c r="SIL130" s="4"/>
      <c r="SIM130" s="4"/>
      <c r="SIN130" s="4"/>
      <c r="SIO130" s="4"/>
      <c r="SIP130" s="4"/>
      <c r="SIQ130" s="4"/>
      <c r="SIR130" s="4"/>
      <c r="SIS130" s="4"/>
      <c r="SIT130" s="4"/>
      <c r="SIU130" s="4"/>
      <c r="SIV130" s="4"/>
      <c r="SIW130" s="4"/>
      <c r="SIX130" s="4"/>
      <c r="SIY130" s="4"/>
      <c r="SIZ130" s="4"/>
      <c r="SJA130" s="4"/>
      <c r="SJB130" s="4"/>
      <c r="SJC130" s="4"/>
      <c r="SJD130" s="4"/>
      <c r="SJE130" s="4"/>
      <c r="SJF130" s="4"/>
      <c r="SJG130" s="4"/>
      <c r="SJH130" s="4"/>
      <c r="SJI130" s="4"/>
      <c r="SJJ130" s="4"/>
      <c r="SJK130" s="4"/>
      <c r="SJL130" s="4"/>
      <c r="SJM130" s="4"/>
      <c r="SJN130" s="4"/>
      <c r="SJO130" s="4"/>
      <c r="SJP130" s="4"/>
      <c r="SJQ130" s="4"/>
      <c r="SJR130" s="4"/>
      <c r="SJS130" s="4"/>
      <c r="SJT130" s="4"/>
      <c r="SJU130" s="4"/>
      <c r="SJV130" s="4"/>
      <c r="SJW130" s="4"/>
      <c r="SJX130" s="4"/>
      <c r="SJY130" s="4"/>
      <c r="SJZ130" s="4"/>
      <c r="SKA130" s="4"/>
      <c r="SKB130" s="4"/>
      <c r="SKC130" s="4"/>
      <c r="SKD130" s="4"/>
      <c r="SKE130" s="4"/>
      <c r="SKF130" s="4"/>
      <c r="SKG130" s="4"/>
      <c r="SKH130" s="4"/>
      <c r="SKI130" s="4"/>
      <c r="SKJ130" s="4"/>
      <c r="SKK130" s="4"/>
      <c r="SKL130" s="4"/>
      <c r="SKM130" s="4"/>
      <c r="SKN130" s="4"/>
      <c r="SKO130" s="4"/>
      <c r="SKP130" s="4"/>
      <c r="SKQ130" s="4"/>
      <c r="SKR130" s="4"/>
      <c r="SKS130" s="4"/>
      <c r="SKT130" s="4"/>
      <c r="SKU130" s="4"/>
      <c r="SKV130" s="4"/>
      <c r="SKW130" s="4"/>
      <c r="SKX130" s="4"/>
      <c r="SKY130" s="4"/>
      <c r="SKZ130" s="4"/>
      <c r="SLA130" s="4"/>
      <c r="SLB130" s="4"/>
      <c r="SLC130" s="4"/>
      <c r="SLD130" s="4"/>
      <c r="SLE130" s="4"/>
      <c r="SLF130" s="4"/>
      <c r="SLG130" s="4"/>
      <c r="SLH130" s="4"/>
      <c r="SLI130" s="4"/>
      <c r="SLJ130" s="4"/>
      <c r="SLK130" s="4"/>
      <c r="SLL130" s="4"/>
      <c r="SLM130" s="4"/>
      <c r="SLN130" s="4"/>
      <c r="SLO130" s="4"/>
      <c r="SLP130" s="4"/>
      <c r="SLQ130" s="4"/>
      <c r="SLR130" s="4"/>
      <c r="SLS130" s="4"/>
      <c r="SLT130" s="4"/>
      <c r="SLU130" s="4"/>
      <c r="SLV130" s="4"/>
      <c r="SLW130" s="4"/>
      <c r="SLX130" s="4"/>
      <c r="SLY130" s="4"/>
      <c r="SLZ130" s="4"/>
      <c r="SMA130" s="4"/>
      <c r="SMB130" s="4"/>
      <c r="SMC130" s="4"/>
      <c r="SMD130" s="4"/>
      <c r="SME130" s="4"/>
      <c r="SMF130" s="4"/>
      <c r="SMG130" s="4"/>
      <c r="SMH130" s="4"/>
      <c r="SMI130" s="4"/>
      <c r="SMJ130" s="4"/>
      <c r="SMK130" s="4"/>
      <c r="SML130" s="4"/>
      <c r="SMM130" s="4"/>
      <c r="SMN130" s="4"/>
      <c r="SMO130" s="4"/>
      <c r="SMP130" s="4"/>
      <c r="SMQ130" s="4"/>
      <c r="SMR130" s="4"/>
      <c r="SMS130" s="4"/>
      <c r="SMT130" s="4"/>
      <c r="SMU130" s="4"/>
      <c r="SMV130" s="4"/>
      <c r="SMW130" s="4"/>
      <c r="SMX130" s="4"/>
      <c r="SMY130" s="4"/>
      <c r="SMZ130" s="4"/>
      <c r="SNA130" s="4"/>
      <c r="SNB130" s="4"/>
      <c r="SNC130" s="4"/>
      <c r="SND130" s="4"/>
      <c r="SNE130" s="4"/>
      <c r="SNF130" s="4"/>
      <c r="SNG130" s="4"/>
      <c r="SNH130" s="4"/>
      <c r="SNI130" s="4"/>
      <c r="SNJ130" s="4"/>
      <c r="SNK130" s="4"/>
      <c r="SNL130" s="4"/>
      <c r="SNM130" s="4"/>
      <c r="SNN130" s="4"/>
      <c r="SNO130" s="4"/>
      <c r="SNP130" s="4"/>
      <c r="SNQ130" s="4"/>
      <c r="SNR130" s="4"/>
      <c r="SNS130" s="4"/>
      <c r="SNT130" s="4"/>
      <c r="SNU130" s="4"/>
      <c r="SNV130" s="4"/>
      <c r="SNW130" s="4"/>
      <c r="SNX130" s="4"/>
      <c r="SNY130" s="4"/>
      <c r="SNZ130" s="4"/>
      <c r="SOA130" s="4"/>
      <c r="SOB130" s="4"/>
      <c r="SOC130" s="4"/>
      <c r="SOD130" s="4"/>
      <c r="SOE130" s="4"/>
      <c r="SOF130" s="4"/>
      <c r="SOG130" s="4"/>
      <c r="SOH130" s="4"/>
      <c r="SOI130" s="4"/>
      <c r="SOJ130" s="4"/>
      <c r="SOK130" s="4"/>
      <c r="SOL130" s="4"/>
      <c r="SOM130" s="4"/>
      <c r="SON130" s="4"/>
      <c r="SOO130" s="4"/>
      <c r="SOP130" s="4"/>
      <c r="SOQ130" s="4"/>
      <c r="SOR130" s="4"/>
      <c r="SOS130" s="4"/>
      <c r="SOT130" s="4"/>
      <c r="SOU130" s="4"/>
      <c r="SOV130" s="4"/>
      <c r="SOW130" s="4"/>
      <c r="SOX130" s="4"/>
      <c r="SOY130" s="4"/>
      <c r="SOZ130" s="4"/>
      <c r="SPA130" s="4"/>
      <c r="SPB130" s="4"/>
      <c r="SPC130" s="4"/>
      <c r="SPD130" s="4"/>
      <c r="SPE130" s="4"/>
      <c r="SPF130" s="4"/>
      <c r="SPG130" s="4"/>
      <c r="SPH130" s="4"/>
      <c r="SPI130" s="4"/>
      <c r="SPJ130" s="4"/>
      <c r="SPK130" s="4"/>
      <c r="SPL130" s="4"/>
      <c r="SPM130" s="4"/>
      <c r="SPN130" s="4"/>
      <c r="SPO130" s="4"/>
      <c r="SPP130" s="4"/>
      <c r="SPQ130" s="4"/>
      <c r="SPR130" s="4"/>
      <c r="SPS130" s="4"/>
      <c r="SPT130" s="4"/>
      <c r="SPU130" s="4"/>
      <c r="SPV130" s="4"/>
      <c r="SPW130" s="4"/>
      <c r="SPX130" s="4"/>
      <c r="SPY130" s="4"/>
      <c r="SPZ130" s="4"/>
      <c r="SQA130" s="4"/>
      <c r="SQB130" s="4"/>
      <c r="SQC130" s="4"/>
      <c r="SQD130" s="4"/>
      <c r="SQE130" s="4"/>
      <c r="SQF130" s="4"/>
      <c r="SQG130" s="4"/>
      <c r="SQH130" s="4"/>
      <c r="SQI130" s="4"/>
      <c r="SQJ130" s="4"/>
      <c r="SQK130" s="4"/>
      <c r="SQL130" s="4"/>
      <c r="SQM130" s="4"/>
      <c r="SQN130" s="4"/>
      <c r="SQO130" s="4"/>
      <c r="SQP130" s="4"/>
      <c r="SQQ130" s="4"/>
      <c r="SQR130" s="4"/>
      <c r="SQS130" s="4"/>
      <c r="SQT130" s="4"/>
      <c r="SQU130" s="4"/>
      <c r="SQV130" s="4"/>
      <c r="SQW130" s="4"/>
      <c r="SQX130" s="4"/>
      <c r="SQY130" s="4"/>
      <c r="SQZ130" s="4"/>
      <c r="SRA130" s="4"/>
      <c r="SRB130" s="4"/>
      <c r="SRC130" s="4"/>
      <c r="SRD130" s="4"/>
      <c r="SRE130" s="4"/>
      <c r="SRF130" s="4"/>
      <c r="SRG130" s="4"/>
      <c r="SRH130" s="4"/>
      <c r="SRI130" s="4"/>
      <c r="SRJ130" s="4"/>
      <c r="SRK130" s="4"/>
      <c r="SRL130" s="4"/>
      <c r="SRM130" s="4"/>
      <c r="SRN130" s="4"/>
      <c r="SRO130" s="4"/>
      <c r="SRP130" s="4"/>
      <c r="SRQ130" s="4"/>
      <c r="SRR130" s="4"/>
      <c r="SRS130" s="4"/>
      <c r="SRT130" s="4"/>
      <c r="SRU130" s="4"/>
      <c r="SRV130" s="4"/>
      <c r="SRW130" s="4"/>
      <c r="SRX130" s="4"/>
      <c r="SRY130" s="4"/>
      <c r="SRZ130" s="4"/>
      <c r="SSA130" s="4"/>
      <c r="SSB130" s="4"/>
      <c r="SSC130" s="4"/>
      <c r="SSD130" s="4"/>
      <c r="SSE130" s="4"/>
      <c r="SSF130" s="4"/>
      <c r="SSG130" s="4"/>
      <c r="SSH130" s="4"/>
      <c r="SSI130" s="4"/>
      <c r="SSJ130" s="4"/>
      <c r="SSK130" s="4"/>
      <c r="SSL130" s="4"/>
      <c r="SSM130" s="4"/>
      <c r="SSN130" s="4"/>
      <c r="SSO130" s="4"/>
      <c r="SSP130" s="4"/>
      <c r="SSQ130" s="4"/>
      <c r="SSR130" s="4"/>
      <c r="SSS130" s="4"/>
      <c r="SST130" s="4"/>
      <c r="SSU130" s="4"/>
      <c r="SSV130" s="4"/>
      <c r="SSW130" s="4"/>
      <c r="SSX130" s="4"/>
      <c r="SSY130" s="4"/>
      <c r="SSZ130" s="4"/>
      <c r="STA130" s="4"/>
      <c r="STB130" s="4"/>
      <c r="STC130" s="4"/>
      <c r="STD130" s="4"/>
      <c r="STE130" s="4"/>
      <c r="STF130" s="4"/>
      <c r="STG130" s="4"/>
      <c r="STH130" s="4"/>
      <c r="STI130" s="4"/>
      <c r="STJ130" s="4"/>
      <c r="STK130" s="4"/>
      <c r="STL130" s="4"/>
      <c r="STM130" s="4"/>
      <c r="STN130" s="4"/>
      <c r="STO130" s="4"/>
      <c r="STP130" s="4"/>
      <c r="STQ130" s="4"/>
      <c r="STR130" s="4"/>
      <c r="STS130" s="4"/>
      <c r="STT130" s="4"/>
      <c r="STU130" s="4"/>
      <c r="STV130" s="4"/>
      <c r="STW130" s="4"/>
      <c r="STX130" s="4"/>
      <c r="STY130" s="4"/>
      <c r="STZ130" s="4"/>
      <c r="SUA130" s="4"/>
      <c r="SUB130" s="4"/>
      <c r="SUC130" s="4"/>
      <c r="SUD130" s="4"/>
      <c r="SUE130" s="4"/>
      <c r="SUF130" s="4"/>
      <c r="SUG130" s="4"/>
      <c r="SUH130" s="4"/>
      <c r="SUI130" s="4"/>
      <c r="SUJ130" s="4"/>
      <c r="SUK130" s="4"/>
      <c r="SUL130" s="4"/>
      <c r="SUM130" s="4"/>
      <c r="SUN130" s="4"/>
      <c r="SUO130" s="4"/>
      <c r="SUP130" s="4"/>
      <c r="SUQ130" s="4"/>
      <c r="SUR130" s="4"/>
      <c r="SUS130" s="4"/>
      <c r="SUT130" s="4"/>
      <c r="SUU130" s="4"/>
      <c r="SUV130" s="4"/>
      <c r="SUW130" s="4"/>
      <c r="SUX130" s="4"/>
      <c r="SUY130" s="4"/>
      <c r="SUZ130" s="4"/>
      <c r="SVA130" s="4"/>
      <c r="SVB130" s="4"/>
      <c r="SVC130" s="4"/>
      <c r="SVD130" s="4"/>
      <c r="SVE130" s="4"/>
      <c r="SVF130" s="4"/>
      <c r="SVG130" s="4"/>
      <c r="SVH130" s="4"/>
      <c r="SVI130" s="4"/>
      <c r="SVJ130" s="4"/>
      <c r="SVK130" s="4"/>
      <c r="SVL130" s="4"/>
      <c r="SVM130" s="4"/>
      <c r="SVN130" s="4"/>
      <c r="SVO130" s="4"/>
      <c r="SVP130" s="4"/>
      <c r="SVQ130" s="4"/>
      <c r="SVR130" s="4"/>
      <c r="SVS130" s="4"/>
      <c r="SVT130" s="4"/>
      <c r="SVU130" s="4"/>
      <c r="SVV130" s="4"/>
      <c r="SVW130" s="4"/>
      <c r="SVX130" s="4"/>
      <c r="SVY130" s="4"/>
      <c r="SVZ130" s="4"/>
      <c r="SWA130" s="4"/>
      <c r="SWB130" s="4"/>
      <c r="SWC130" s="4"/>
      <c r="SWD130" s="4"/>
      <c r="SWE130" s="4"/>
      <c r="SWF130" s="4"/>
      <c r="SWG130" s="4"/>
      <c r="SWH130" s="4"/>
      <c r="SWI130" s="4"/>
      <c r="SWJ130" s="4"/>
      <c r="SWK130" s="4"/>
      <c r="SWL130" s="4"/>
      <c r="SWM130" s="4"/>
      <c r="SWN130" s="4"/>
      <c r="SWO130" s="4"/>
      <c r="SWP130" s="4"/>
      <c r="SWQ130" s="4"/>
      <c r="SWR130" s="4"/>
      <c r="SWS130" s="4"/>
      <c r="SWT130" s="4"/>
      <c r="SWU130" s="4"/>
      <c r="SWV130" s="4"/>
      <c r="SWW130" s="4"/>
      <c r="SWX130" s="4"/>
      <c r="SWY130" s="4"/>
      <c r="SWZ130" s="4"/>
      <c r="SXA130" s="4"/>
      <c r="SXB130" s="4"/>
      <c r="SXC130" s="4"/>
      <c r="SXD130" s="4"/>
      <c r="SXE130" s="4"/>
      <c r="SXF130" s="4"/>
      <c r="SXG130" s="4"/>
      <c r="SXH130" s="4"/>
      <c r="SXI130" s="4"/>
      <c r="SXJ130" s="4"/>
      <c r="SXK130" s="4"/>
      <c r="SXL130" s="4"/>
      <c r="SXM130" s="4"/>
      <c r="SXN130" s="4"/>
      <c r="SXO130" s="4"/>
      <c r="SXP130" s="4"/>
      <c r="SXQ130" s="4"/>
      <c r="SXR130" s="4"/>
      <c r="SXS130" s="4"/>
      <c r="SXT130" s="4"/>
      <c r="SXU130" s="4"/>
      <c r="SXV130" s="4"/>
      <c r="SXW130" s="4"/>
      <c r="SXX130" s="4"/>
      <c r="SXY130" s="4"/>
      <c r="SXZ130" s="4"/>
      <c r="SYA130" s="4"/>
      <c r="SYB130" s="4"/>
      <c r="SYC130" s="4"/>
      <c r="SYD130" s="4"/>
      <c r="SYE130" s="4"/>
      <c r="SYF130" s="4"/>
      <c r="SYG130" s="4"/>
      <c r="SYH130" s="4"/>
      <c r="SYI130" s="4"/>
      <c r="SYJ130" s="4"/>
      <c r="SYK130" s="4"/>
      <c r="SYL130" s="4"/>
      <c r="SYM130" s="4"/>
      <c r="SYN130" s="4"/>
      <c r="SYO130" s="4"/>
      <c r="SYP130" s="4"/>
      <c r="SYQ130" s="4"/>
      <c r="SYR130" s="4"/>
      <c r="SYS130" s="4"/>
      <c r="SYT130" s="4"/>
      <c r="SYU130" s="4"/>
      <c r="SYV130" s="4"/>
      <c r="SYW130" s="4"/>
      <c r="SYX130" s="4"/>
      <c r="SYY130" s="4"/>
      <c r="SYZ130" s="4"/>
      <c r="SZA130" s="4"/>
      <c r="SZB130" s="4"/>
      <c r="SZC130" s="4"/>
      <c r="SZD130" s="4"/>
      <c r="SZE130" s="4"/>
      <c r="SZF130" s="4"/>
      <c r="SZG130" s="4"/>
      <c r="SZH130" s="4"/>
      <c r="SZI130" s="4"/>
      <c r="SZJ130" s="4"/>
      <c r="SZK130" s="4"/>
      <c r="SZL130" s="4"/>
      <c r="SZM130" s="4"/>
      <c r="SZN130" s="4"/>
      <c r="SZO130" s="4"/>
      <c r="SZP130" s="4"/>
      <c r="SZQ130" s="4"/>
      <c r="SZR130" s="4"/>
      <c r="SZS130" s="4"/>
      <c r="SZT130" s="4"/>
      <c r="SZU130" s="4"/>
      <c r="SZV130" s="4"/>
      <c r="SZW130" s="4"/>
      <c r="SZX130" s="4"/>
      <c r="SZY130" s="4"/>
      <c r="SZZ130" s="4"/>
      <c r="TAA130" s="4"/>
      <c r="TAB130" s="4"/>
      <c r="TAC130" s="4"/>
      <c r="TAD130" s="4"/>
      <c r="TAE130" s="4"/>
      <c r="TAF130" s="4"/>
      <c r="TAG130" s="4"/>
      <c r="TAH130" s="4"/>
      <c r="TAI130" s="4"/>
      <c r="TAJ130" s="4"/>
      <c r="TAK130" s="4"/>
      <c r="TAL130" s="4"/>
      <c r="TAM130" s="4"/>
      <c r="TAN130" s="4"/>
      <c r="TAO130" s="4"/>
      <c r="TAP130" s="4"/>
      <c r="TAQ130" s="4"/>
      <c r="TAR130" s="4"/>
      <c r="TAS130" s="4"/>
      <c r="TAT130" s="4"/>
      <c r="TAU130" s="4"/>
      <c r="TAV130" s="4"/>
      <c r="TAW130" s="4"/>
      <c r="TAX130" s="4"/>
      <c r="TAY130" s="4"/>
      <c r="TAZ130" s="4"/>
      <c r="TBA130" s="4"/>
      <c r="TBB130" s="4"/>
      <c r="TBC130" s="4"/>
      <c r="TBD130" s="4"/>
      <c r="TBE130" s="4"/>
      <c r="TBF130" s="4"/>
      <c r="TBG130" s="4"/>
      <c r="TBH130" s="4"/>
      <c r="TBI130" s="4"/>
      <c r="TBJ130" s="4"/>
      <c r="TBK130" s="4"/>
      <c r="TBL130" s="4"/>
      <c r="TBM130" s="4"/>
      <c r="TBN130" s="4"/>
      <c r="TBO130" s="4"/>
      <c r="TBP130" s="4"/>
      <c r="TBQ130" s="4"/>
      <c r="TBR130" s="4"/>
      <c r="TBS130" s="4"/>
      <c r="TBT130" s="4"/>
      <c r="TBU130" s="4"/>
      <c r="TBV130" s="4"/>
      <c r="TBW130" s="4"/>
      <c r="TBX130" s="4"/>
      <c r="TBY130" s="4"/>
      <c r="TBZ130" s="4"/>
      <c r="TCA130" s="4"/>
      <c r="TCB130" s="4"/>
      <c r="TCC130" s="4"/>
      <c r="TCD130" s="4"/>
      <c r="TCE130" s="4"/>
      <c r="TCF130" s="4"/>
      <c r="TCG130" s="4"/>
      <c r="TCH130" s="4"/>
      <c r="TCI130" s="4"/>
      <c r="TCJ130" s="4"/>
      <c r="TCK130" s="4"/>
      <c r="TCL130" s="4"/>
      <c r="TCM130" s="4"/>
      <c r="TCN130" s="4"/>
      <c r="TCO130" s="4"/>
      <c r="TCP130" s="4"/>
      <c r="TCQ130" s="4"/>
      <c r="TCR130" s="4"/>
      <c r="TCS130" s="4"/>
      <c r="TCT130" s="4"/>
      <c r="TCU130" s="4"/>
      <c r="TCV130" s="4"/>
      <c r="TCW130" s="4"/>
      <c r="TCX130" s="4"/>
      <c r="TCY130" s="4"/>
      <c r="TCZ130" s="4"/>
      <c r="TDA130" s="4"/>
      <c r="TDB130" s="4"/>
      <c r="TDC130" s="4"/>
      <c r="TDD130" s="4"/>
      <c r="TDE130" s="4"/>
      <c r="TDF130" s="4"/>
      <c r="TDG130" s="4"/>
      <c r="TDH130" s="4"/>
      <c r="TDI130" s="4"/>
      <c r="TDJ130" s="4"/>
      <c r="TDK130" s="4"/>
      <c r="TDL130" s="4"/>
      <c r="TDM130" s="4"/>
      <c r="TDN130" s="4"/>
      <c r="TDO130" s="4"/>
      <c r="TDP130" s="4"/>
      <c r="TDQ130" s="4"/>
      <c r="TDR130" s="4"/>
      <c r="TDS130" s="4"/>
      <c r="TDT130" s="4"/>
      <c r="TDU130" s="4"/>
      <c r="TDV130" s="4"/>
      <c r="TDW130" s="4"/>
      <c r="TDX130" s="4"/>
      <c r="TDY130" s="4"/>
      <c r="TDZ130" s="4"/>
      <c r="TEA130" s="4"/>
      <c r="TEB130" s="4"/>
      <c r="TEC130" s="4"/>
      <c r="TED130" s="4"/>
      <c r="TEE130" s="4"/>
      <c r="TEF130" s="4"/>
      <c r="TEG130" s="4"/>
      <c r="TEH130" s="4"/>
      <c r="TEI130" s="4"/>
      <c r="TEJ130" s="4"/>
      <c r="TEK130" s="4"/>
      <c r="TEL130" s="4"/>
      <c r="TEM130" s="4"/>
      <c r="TEN130" s="4"/>
      <c r="TEO130" s="4"/>
      <c r="TEP130" s="4"/>
      <c r="TEQ130" s="4"/>
      <c r="TER130" s="4"/>
      <c r="TES130" s="4"/>
      <c r="TET130" s="4"/>
      <c r="TEU130" s="4"/>
      <c r="TEV130" s="4"/>
      <c r="TEW130" s="4"/>
      <c r="TEX130" s="4"/>
      <c r="TEY130" s="4"/>
      <c r="TEZ130" s="4"/>
      <c r="TFA130" s="4"/>
      <c r="TFB130" s="4"/>
      <c r="TFC130" s="4"/>
      <c r="TFD130" s="4"/>
      <c r="TFE130" s="4"/>
      <c r="TFF130" s="4"/>
      <c r="TFG130" s="4"/>
      <c r="TFH130" s="4"/>
      <c r="TFI130" s="4"/>
      <c r="TFJ130" s="4"/>
      <c r="TFK130" s="4"/>
      <c r="TFL130" s="4"/>
      <c r="TFM130" s="4"/>
      <c r="TFN130" s="4"/>
      <c r="TFO130" s="4"/>
      <c r="TFP130" s="4"/>
      <c r="TFQ130" s="4"/>
      <c r="TFR130" s="4"/>
      <c r="TFS130" s="4"/>
      <c r="TFT130" s="4"/>
      <c r="TFU130" s="4"/>
      <c r="TFV130" s="4"/>
      <c r="TFW130" s="4"/>
      <c r="TFX130" s="4"/>
      <c r="TFY130" s="4"/>
      <c r="TFZ130" s="4"/>
      <c r="TGA130" s="4"/>
      <c r="TGB130" s="4"/>
      <c r="TGC130" s="4"/>
      <c r="TGD130" s="4"/>
      <c r="TGE130" s="4"/>
      <c r="TGF130" s="4"/>
      <c r="TGG130" s="4"/>
      <c r="TGH130" s="4"/>
      <c r="TGI130" s="4"/>
      <c r="TGJ130" s="4"/>
      <c r="TGK130" s="4"/>
      <c r="TGL130" s="4"/>
      <c r="TGM130" s="4"/>
      <c r="TGN130" s="4"/>
      <c r="TGO130" s="4"/>
      <c r="TGP130" s="4"/>
      <c r="TGQ130" s="4"/>
      <c r="TGR130" s="4"/>
      <c r="TGS130" s="4"/>
      <c r="TGT130" s="4"/>
      <c r="TGU130" s="4"/>
      <c r="TGV130" s="4"/>
      <c r="TGW130" s="4"/>
      <c r="TGX130" s="4"/>
      <c r="TGY130" s="4"/>
      <c r="TGZ130" s="4"/>
      <c r="THA130" s="4"/>
      <c r="THB130" s="4"/>
      <c r="THC130" s="4"/>
      <c r="THD130" s="4"/>
      <c r="THE130" s="4"/>
      <c r="THF130" s="4"/>
      <c r="THG130" s="4"/>
      <c r="THH130" s="4"/>
      <c r="THI130" s="4"/>
      <c r="THJ130" s="4"/>
      <c r="THK130" s="4"/>
      <c r="THL130" s="4"/>
      <c r="THM130" s="4"/>
      <c r="THN130" s="4"/>
      <c r="THO130" s="4"/>
      <c r="THP130" s="4"/>
      <c r="THQ130" s="4"/>
      <c r="THR130" s="4"/>
      <c r="THS130" s="4"/>
      <c r="THT130" s="4"/>
      <c r="THU130" s="4"/>
      <c r="THV130" s="4"/>
      <c r="THW130" s="4"/>
      <c r="THX130" s="4"/>
      <c r="THY130" s="4"/>
      <c r="THZ130" s="4"/>
      <c r="TIA130" s="4"/>
      <c r="TIB130" s="4"/>
      <c r="TIC130" s="4"/>
      <c r="TID130" s="4"/>
      <c r="TIE130" s="4"/>
      <c r="TIF130" s="4"/>
      <c r="TIG130" s="4"/>
      <c r="TIH130" s="4"/>
      <c r="TII130" s="4"/>
      <c r="TIJ130" s="4"/>
      <c r="TIK130" s="4"/>
      <c r="TIL130" s="4"/>
      <c r="TIM130" s="4"/>
      <c r="TIN130" s="4"/>
      <c r="TIO130" s="4"/>
      <c r="TIP130" s="4"/>
      <c r="TIQ130" s="4"/>
      <c r="TIR130" s="4"/>
      <c r="TIS130" s="4"/>
      <c r="TIT130" s="4"/>
      <c r="TIU130" s="4"/>
      <c r="TIV130" s="4"/>
      <c r="TIW130" s="4"/>
      <c r="TIX130" s="4"/>
      <c r="TIY130" s="4"/>
      <c r="TIZ130" s="4"/>
      <c r="TJA130" s="4"/>
      <c r="TJB130" s="4"/>
      <c r="TJC130" s="4"/>
      <c r="TJD130" s="4"/>
      <c r="TJE130" s="4"/>
      <c r="TJF130" s="4"/>
      <c r="TJG130" s="4"/>
      <c r="TJH130" s="4"/>
      <c r="TJI130" s="4"/>
      <c r="TJJ130" s="4"/>
      <c r="TJK130" s="4"/>
      <c r="TJL130" s="4"/>
      <c r="TJM130" s="4"/>
      <c r="TJN130" s="4"/>
      <c r="TJO130" s="4"/>
      <c r="TJP130" s="4"/>
      <c r="TJQ130" s="4"/>
      <c r="TJR130" s="4"/>
      <c r="TJS130" s="4"/>
      <c r="TJT130" s="4"/>
      <c r="TJU130" s="4"/>
      <c r="TJV130" s="4"/>
      <c r="TJW130" s="4"/>
      <c r="TJX130" s="4"/>
      <c r="TJY130" s="4"/>
      <c r="TJZ130" s="4"/>
      <c r="TKA130" s="4"/>
      <c r="TKB130" s="4"/>
      <c r="TKC130" s="4"/>
      <c r="TKD130" s="4"/>
      <c r="TKE130" s="4"/>
      <c r="TKF130" s="4"/>
      <c r="TKG130" s="4"/>
      <c r="TKH130" s="4"/>
      <c r="TKI130" s="4"/>
      <c r="TKJ130" s="4"/>
      <c r="TKK130" s="4"/>
      <c r="TKL130" s="4"/>
      <c r="TKM130" s="4"/>
      <c r="TKN130" s="4"/>
      <c r="TKO130" s="4"/>
      <c r="TKP130" s="4"/>
      <c r="TKQ130" s="4"/>
      <c r="TKR130" s="4"/>
      <c r="TKS130" s="4"/>
      <c r="TKT130" s="4"/>
      <c r="TKU130" s="4"/>
      <c r="TKV130" s="4"/>
      <c r="TKW130" s="4"/>
      <c r="TKX130" s="4"/>
      <c r="TKY130" s="4"/>
      <c r="TKZ130" s="4"/>
      <c r="TLA130" s="4"/>
      <c r="TLB130" s="4"/>
      <c r="TLC130" s="4"/>
      <c r="TLD130" s="4"/>
      <c r="TLE130" s="4"/>
      <c r="TLF130" s="4"/>
      <c r="TLG130" s="4"/>
      <c r="TLH130" s="4"/>
      <c r="TLI130" s="4"/>
      <c r="TLJ130" s="4"/>
      <c r="TLK130" s="4"/>
      <c r="TLL130" s="4"/>
      <c r="TLM130" s="4"/>
      <c r="TLN130" s="4"/>
      <c r="TLO130" s="4"/>
      <c r="TLP130" s="4"/>
      <c r="TLQ130" s="4"/>
      <c r="TLR130" s="4"/>
      <c r="TLS130" s="4"/>
      <c r="TLT130" s="4"/>
      <c r="TLU130" s="4"/>
      <c r="TLV130" s="4"/>
      <c r="TLW130" s="4"/>
      <c r="TLX130" s="4"/>
      <c r="TLY130" s="4"/>
      <c r="TLZ130" s="4"/>
      <c r="TMA130" s="4"/>
      <c r="TMB130" s="4"/>
      <c r="TMC130" s="4"/>
      <c r="TMD130" s="4"/>
      <c r="TME130" s="4"/>
      <c r="TMF130" s="4"/>
      <c r="TMG130" s="4"/>
      <c r="TMH130" s="4"/>
      <c r="TMI130" s="4"/>
      <c r="TMJ130" s="4"/>
      <c r="TMK130" s="4"/>
      <c r="TML130" s="4"/>
      <c r="TMM130" s="4"/>
      <c r="TMN130" s="4"/>
      <c r="TMO130" s="4"/>
      <c r="TMP130" s="4"/>
      <c r="TMQ130" s="4"/>
      <c r="TMR130" s="4"/>
      <c r="TMS130" s="4"/>
      <c r="TMT130" s="4"/>
      <c r="TMU130" s="4"/>
      <c r="TMV130" s="4"/>
      <c r="TMW130" s="4"/>
      <c r="TMX130" s="4"/>
      <c r="TMY130" s="4"/>
      <c r="TMZ130" s="4"/>
      <c r="TNA130" s="4"/>
      <c r="TNB130" s="4"/>
      <c r="TNC130" s="4"/>
      <c r="TND130" s="4"/>
      <c r="TNE130" s="4"/>
      <c r="TNF130" s="4"/>
      <c r="TNG130" s="4"/>
      <c r="TNH130" s="4"/>
      <c r="TNI130" s="4"/>
      <c r="TNJ130" s="4"/>
      <c r="TNK130" s="4"/>
      <c r="TNL130" s="4"/>
      <c r="TNM130" s="4"/>
      <c r="TNN130" s="4"/>
      <c r="TNO130" s="4"/>
      <c r="TNP130" s="4"/>
      <c r="TNQ130" s="4"/>
      <c r="TNR130" s="4"/>
      <c r="TNS130" s="4"/>
      <c r="TNT130" s="4"/>
      <c r="TNU130" s="4"/>
      <c r="TNV130" s="4"/>
      <c r="TNW130" s="4"/>
      <c r="TNX130" s="4"/>
      <c r="TNY130" s="4"/>
      <c r="TNZ130" s="4"/>
      <c r="TOA130" s="4"/>
      <c r="TOB130" s="4"/>
      <c r="TOC130" s="4"/>
      <c r="TOD130" s="4"/>
      <c r="TOE130" s="4"/>
      <c r="TOF130" s="4"/>
      <c r="TOG130" s="4"/>
      <c r="TOH130" s="4"/>
      <c r="TOI130" s="4"/>
      <c r="TOJ130" s="4"/>
      <c r="TOK130" s="4"/>
      <c r="TOL130" s="4"/>
      <c r="TOM130" s="4"/>
      <c r="TON130" s="4"/>
      <c r="TOO130" s="4"/>
      <c r="TOP130" s="4"/>
      <c r="TOQ130" s="4"/>
      <c r="TOR130" s="4"/>
      <c r="TOS130" s="4"/>
      <c r="TOT130" s="4"/>
      <c r="TOU130" s="4"/>
      <c r="TOV130" s="4"/>
      <c r="TOW130" s="4"/>
      <c r="TOX130" s="4"/>
      <c r="TOY130" s="4"/>
      <c r="TOZ130" s="4"/>
      <c r="TPA130" s="4"/>
      <c r="TPB130" s="4"/>
      <c r="TPC130" s="4"/>
      <c r="TPD130" s="4"/>
      <c r="TPE130" s="4"/>
      <c r="TPF130" s="4"/>
      <c r="TPG130" s="4"/>
      <c r="TPH130" s="4"/>
      <c r="TPI130" s="4"/>
      <c r="TPJ130" s="4"/>
      <c r="TPK130" s="4"/>
      <c r="TPL130" s="4"/>
      <c r="TPM130" s="4"/>
      <c r="TPN130" s="4"/>
      <c r="TPO130" s="4"/>
      <c r="TPP130" s="4"/>
      <c r="TPQ130" s="4"/>
      <c r="TPR130" s="4"/>
      <c r="TPS130" s="4"/>
      <c r="TPT130" s="4"/>
      <c r="TPU130" s="4"/>
      <c r="TPV130" s="4"/>
      <c r="TPW130" s="4"/>
      <c r="TPX130" s="4"/>
      <c r="TPY130" s="4"/>
      <c r="TPZ130" s="4"/>
      <c r="TQA130" s="4"/>
      <c r="TQB130" s="4"/>
      <c r="TQC130" s="4"/>
      <c r="TQD130" s="4"/>
      <c r="TQE130" s="4"/>
      <c r="TQF130" s="4"/>
      <c r="TQG130" s="4"/>
      <c r="TQH130" s="4"/>
      <c r="TQI130" s="4"/>
      <c r="TQJ130" s="4"/>
      <c r="TQK130" s="4"/>
      <c r="TQL130" s="4"/>
      <c r="TQM130" s="4"/>
      <c r="TQN130" s="4"/>
      <c r="TQO130" s="4"/>
      <c r="TQP130" s="4"/>
      <c r="TQQ130" s="4"/>
      <c r="TQR130" s="4"/>
      <c r="TQS130" s="4"/>
      <c r="TQT130" s="4"/>
      <c r="TQU130" s="4"/>
      <c r="TQV130" s="4"/>
      <c r="TQW130" s="4"/>
      <c r="TQX130" s="4"/>
      <c r="TQY130" s="4"/>
      <c r="TQZ130" s="4"/>
      <c r="TRA130" s="4"/>
      <c r="TRB130" s="4"/>
      <c r="TRC130" s="4"/>
      <c r="TRD130" s="4"/>
      <c r="TRE130" s="4"/>
      <c r="TRF130" s="4"/>
      <c r="TRG130" s="4"/>
      <c r="TRH130" s="4"/>
      <c r="TRI130" s="4"/>
      <c r="TRJ130" s="4"/>
      <c r="TRK130" s="4"/>
      <c r="TRL130" s="4"/>
      <c r="TRM130" s="4"/>
      <c r="TRN130" s="4"/>
      <c r="TRO130" s="4"/>
      <c r="TRP130" s="4"/>
      <c r="TRQ130" s="4"/>
      <c r="TRR130" s="4"/>
      <c r="TRS130" s="4"/>
      <c r="TRT130" s="4"/>
      <c r="TRU130" s="4"/>
      <c r="TRV130" s="4"/>
      <c r="TRW130" s="4"/>
      <c r="TRX130" s="4"/>
      <c r="TRY130" s="4"/>
      <c r="TRZ130" s="4"/>
      <c r="TSA130" s="4"/>
      <c r="TSB130" s="4"/>
      <c r="TSC130" s="4"/>
      <c r="TSD130" s="4"/>
      <c r="TSE130" s="4"/>
      <c r="TSF130" s="4"/>
      <c r="TSG130" s="4"/>
      <c r="TSH130" s="4"/>
      <c r="TSI130" s="4"/>
      <c r="TSJ130" s="4"/>
      <c r="TSK130" s="4"/>
      <c r="TSL130" s="4"/>
      <c r="TSM130" s="4"/>
      <c r="TSN130" s="4"/>
      <c r="TSO130" s="4"/>
      <c r="TSP130" s="4"/>
      <c r="TSQ130" s="4"/>
      <c r="TSR130" s="4"/>
      <c r="TSS130" s="4"/>
      <c r="TST130" s="4"/>
      <c r="TSU130" s="4"/>
      <c r="TSV130" s="4"/>
      <c r="TSW130" s="4"/>
      <c r="TSX130" s="4"/>
      <c r="TSY130" s="4"/>
      <c r="TSZ130" s="4"/>
      <c r="TTA130" s="4"/>
      <c r="TTB130" s="4"/>
      <c r="TTC130" s="4"/>
      <c r="TTD130" s="4"/>
      <c r="TTE130" s="4"/>
      <c r="TTF130" s="4"/>
      <c r="TTG130" s="4"/>
      <c r="TTH130" s="4"/>
      <c r="TTI130" s="4"/>
      <c r="TTJ130" s="4"/>
      <c r="TTK130" s="4"/>
      <c r="TTL130" s="4"/>
      <c r="TTM130" s="4"/>
      <c r="TTN130" s="4"/>
      <c r="TTO130" s="4"/>
      <c r="TTP130" s="4"/>
      <c r="TTQ130" s="4"/>
      <c r="TTR130" s="4"/>
      <c r="TTS130" s="4"/>
      <c r="TTT130" s="4"/>
      <c r="TTU130" s="4"/>
      <c r="TTV130" s="4"/>
      <c r="TTW130" s="4"/>
      <c r="TTX130" s="4"/>
      <c r="TTY130" s="4"/>
      <c r="TTZ130" s="4"/>
      <c r="TUA130" s="4"/>
      <c r="TUB130" s="4"/>
      <c r="TUC130" s="4"/>
      <c r="TUD130" s="4"/>
      <c r="TUE130" s="4"/>
      <c r="TUF130" s="4"/>
      <c r="TUG130" s="4"/>
      <c r="TUH130" s="4"/>
      <c r="TUI130" s="4"/>
      <c r="TUJ130" s="4"/>
      <c r="TUK130" s="4"/>
      <c r="TUL130" s="4"/>
      <c r="TUM130" s="4"/>
      <c r="TUN130" s="4"/>
      <c r="TUO130" s="4"/>
      <c r="TUP130" s="4"/>
      <c r="TUQ130" s="4"/>
      <c r="TUR130" s="4"/>
      <c r="TUS130" s="4"/>
      <c r="TUT130" s="4"/>
      <c r="TUU130" s="4"/>
      <c r="TUV130" s="4"/>
      <c r="TUW130" s="4"/>
      <c r="TUX130" s="4"/>
      <c r="TUY130" s="4"/>
      <c r="TUZ130" s="4"/>
      <c r="TVA130" s="4"/>
      <c r="TVB130" s="4"/>
      <c r="TVC130" s="4"/>
      <c r="TVD130" s="4"/>
      <c r="TVE130" s="4"/>
      <c r="TVF130" s="4"/>
      <c r="TVG130" s="4"/>
      <c r="TVH130" s="4"/>
      <c r="TVI130" s="4"/>
      <c r="TVJ130" s="4"/>
      <c r="TVK130" s="4"/>
      <c r="TVL130" s="4"/>
      <c r="TVM130" s="4"/>
      <c r="TVN130" s="4"/>
      <c r="TVO130" s="4"/>
      <c r="TVP130" s="4"/>
      <c r="TVQ130" s="4"/>
      <c r="TVR130" s="4"/>
      <c r="TVS130" s="4"/>
      <c r="TVT130" s="4"/>
      <c r="TVU130" s="4"/>
      <c r="TVV130" s="4"/>
      <c r="TVW130" s="4"/>
      <c r="TVX130" s="4"/>
      <c r="TVY130" s="4"/>
      <c r="TVZ130" s="4"/>
      <c r="TWA130" s="4"/>
      <c r="TWB130" s="4"/>
      <c r="TWC130" s="4"/>
      <c r="TWD130" s="4"/>
      <c r="TWE130" s="4"/>
      <c r="TWF130" s="4"/>
      <c r="TWG130" s="4"/>
      <c r="TWH130" s="4"/>
      <c r="TWI130" s="4"/>
      <c r="TWJ130" s="4"/>
      <c r="TWK130" s="4"/>
      <c r="TWL130" s="4"/>
      <c r="TWM130" s="4"/>
      <c r="TWN130" s="4"/>
      <c r="TWO130" s="4"/>
      <c r="TWP130" s="4"/>
      <c r="TWQ130" s="4"/>
      <c r="TWR130" s="4"/>
      <c r="TWS130" s="4"/>
      <c r="TWT130" s="4"/>
      <c r="TWU130" s="4"/>
      <c r="TWV130" s="4"/>
      <c r="TWW130" s="4"/>
      <c r="TWX130" s="4"/>
      <c r="TWY130" s="4"/>
      <c r="TWZ130" s="4"/>
      <c r="TXA130" s="4"/>
      <c r="TXB130" s="4"/>
      <c r="TXC130" s="4"/>
      <c r="TXD130" s="4"/>
      <c r="TXE130" s="4"/>
      <c r="TXF130" s="4"/>
      <c r="TXG130" s="4"/>
      <c r="TXH130" s="4"/>
      <c r="TXI130" s="4"/>
      <c r="TXJ130" s="4"/>
      <c r="TXK130" s="4"/>
      <c r="TXL130" s="4"/>
      <c r="TXM130" s="4"/>
      <c r="TXN130" s="4"/>
      <c r="TXO130" s="4"/>
      <c r="TXP130" s="4"/>
      <c r="TXQ130" s="4"/>
      <c r="TXR130" s="4"/>
      <c r="TXS130" s="4"/>
      <c r="TXT130" s="4"/>
      <c r="TXU130" s="4"/>
      <c r="TXV130" s="4"/>
      <c r="TXW130" s="4"/>
      <c r="TXX130" s="4"/>
      <c r="TXY130" s="4"/>
      <c r="TXZ130" s="4"/>
      <c r="TYA130" s="4"/>
      <c r="TYB130" s="4"/>
      <c r="TYC130" s="4"/>
      <c r="TYD130" s="4"/>
      <c r="TYE130" s="4"/>
      <c r="TYF130" s="4"/>
      <c r="TYG130" s="4"/>
      <c r="TYH130" s="4"/>
      <c r="TYI130" s="4"/>
      <c r="TYJ130" s="4"/>
      <c r="TYK130" s="4"/>
      <c r="TYL130" s="4"/>
      <c r="TYM130" s="4"/>
      <c r="TYN130" s="4"/>
      <c r="TYO130" s="4"/>
      <c r="TYP130" s="4"/>
      <c r="TYQ130" s="4"/>
      <c r="TYR130" s="4"/>
      <c r="TYS130" s="4"/>
      <c r="TYT130" s="4"/>
      <c r="TYU130" s="4"/>
      <c r="TYV130" s="4"/>
      <c r="TYW130" s="4"/>
      <c r="TYX130" s="4"/>
      <c r="TYY130" s="4"/>
      <c r="TYZ130" s="4"/>
      <c r="TZA130" s="4"/>
      <c r="TZB130" s="4"/>
      <c r="TZC130" s="4"/>
      <c r="TZD130" s="4"/>
      <c r="TZE130" s="4"/>
      <c r="TZF130" s="4"/>
      <c r="TZG130" s="4"/>
      <c r="TZH130" s="4"/>
      <c r="TZI130" s="4"/>
      <c r="TZJ130" s="4"/>
      <c r="TZK130" s="4"/>
      <c r="TZL130" s="4"/>
      <c r="TZM130" s="4"/>
      <c r="TZN130" s="4"/>
      <c r="TZO130" s="4"/>
      <c r="TZP130" s="4"/>
      <c r="TZQ130" s="4"/>
      <c r="TZR130" s="4"/>
      <c r="TZS130" s="4"/>
      <c r="TZT130" s="4"/>
      <c r="TZU130" s="4"/>
      <c r="TZV130" s="4"/>
      <c r="TZW130" s="4"/>
      <c r="TZX130" s="4"/>
      <c r="TZY130" s="4"/>
      <c r="TZZ130" s="4"/>
      <c r="UAA130" s="4"/>
      <c r="UAB130" s="4"/>
      <c r="UAC130" s="4"/>
      <c r="UAD130" s="4"/>
      <c r="UAE130" s="4"/>
      <c r="UAF130" s="4"/>
      <c r="UAG130" s="4"/>
      <c r="UAH130" s="4"/>
      <c r="UAI130" s="4"/>
      <c r="UAJ130" s="4"/>
      <c r="UAK130" s="4"/>
      <c r="UAL130" s="4"/>
      <c r="UAM130" s="4"/>
      <c r="UAN130" s="4"/>
      <c r="UAO130" s="4"/>
      <c r="UAP130" s="4"/>
      <c r="UAQ130" s="4"/>
      <c r="UAR130" s="4"/>
      <c r="UAS130" s="4"/>
      <c r="UAT130" s="4"/>
      <c r="UAU130" s="4"/>
      <c r="UAV130" s="4"/>
      <c r="UAW130" s="4"/>
      <c r="UAX130" s="4"/>
      <c r="UAY130" s="4"/>
      <c r="UAZ130" s="4"/>
      <c r="UBA130" s="4"/>
      <c r="UBB130" s="4"/>
      <c r="UBC130" s="4"/>
      <c r="UBD130" s="4"/>
      <c r="UBE130" s="4"/>
      <c r="UBF130" s="4"/>
      <c r="UBG130" s="4"/>
      <c r="UBH130" s="4"/>
      <c r="UBI130" s="4"/>
      <c r="UBJ130" s="4"/>
      <c r="UBK130" s="4"/>
      <c r="UBL130" s="4"/>
      <c r="UBM130" s="4"/>
      <c r="UBN130" s="4"/>
      <c r="UBO130" s="4"/>
      <c r="UBP130" s="4"/>
      <c r="UBQ130" s="4"/>
      <c r="UBR130" s="4"/>
      <c r="UBS130" s="4"/>
      <c r="UBT130" s="4"/>
      <c r="UBU130" s="4"/>
      <c r="UBV130" s="4"/>
      <c r="UBW130" s="4"/>
      <c r="UBX130" s="4"/>
      <c r="UBY130" s="4"/>
      <c r="UBZ130" s="4"/>
      <c r="UCA130" s="4"/>
      <c r="UCB130" s="4"/>
      <c r="UCC130" s="4"/>
      <c r="UCD130" s="4"/>
      <c r="UCE130" s="4"/>
      <c r="UCF130" s="4"/>
      <c r="UCG130" s="4"/>
      <c r="UCH130" s="4"/>
      <c r="UCI130" s="4"/>
      <c r="UCJ130" s="4"/>
      <c r="UCK130" s="4"/>
      <c r="UCL130" s="4"/>
      <c r="UCM130" s="4"/>
      <c r="UCN130" s="4"/>
      <c r="UCO130" s="4"/>
      <c r="UCP130" s="4"/>
      <c r="UCQ130" s="4"/>
      <c r="UCR130" s="4"/>
      <c r="UCS130" s="4"/>
      <c r="UCT130" s="4"/>
      <c r="UCU130" s="4"/>
      <c r="UCV130" s="4"/>
      <c r="UCW130" s="4"/>
      <c r="UCX130" s="4"/>
      <c r="UCY130" s="4"/>
      <c r="UCZ130" s="4"/>
      <c r="UDA130" s="4"/>
      <c r="UDB130" s="4"/>
      <c r="UDC130" s="4"/>
      <c r="UDD130" s="4"/>
      <c r="UDE130" s="4"/>
      <c r="UDF130" s="4"/>
      <c r="UDG130" s="4"/>
      <c r="UDH130" s="4"/>
      <c r="UDI130" s="4"/>
      <c r="UDJ130" s="4"/>
      <c r="UDK130" s="4"/>
      <c r="UDL130" s="4"/>
      <c r="UDM130" s="4"/>
      <c r="UDN130" s="4"/>
      <c r="UDO130" s="4"/>
      <c r="UDP130" s="4"/>
      <c r="UDQ130" s="4"/>
      <c r="UDR130" s="4"/>
      <c r="UDS130" s="4"/>
      <c r="UDT130" s="4"/>
      <c r="UDU130" s="4"/>
      <c r="UDV130" s="4"/>
      <c r="UDW130" s="4"/>
      <c r="UDX130" s="4"/>
      <c r="UDY130" s="4"/>
      <c r="UDZ130" s="4"/>
      <c r="UEA130" s="4"/>
      <c r="UEB130" s="4"/>
      <c r="UEC130" s="4"/>
      <c r="UED130" s="4"/>
      <c r="UEE130" s="4"/>
      <c r="UEF130" s="4"/>
      <c r="UEG130" s="4"/>
      <c r="UEH130" s="4"/>
      <c r="UEI130" s="4"/>
      <c r="UEJ130" s="4"/>
      <c r="UEK130" s="4"/>
      <c r="UEL130" s="4"/>
      <c r="UEM130" s="4"/>
      <c r="UEN130" s="4"/>
      <c r="UEO130" s="4"/>
      <c r="UEP130" s="4"/>
      <c r="UEQ130" s="4"/>
      <c r="UER130" s="4"/>
      <c r="UES130" s="4"/>
      <c r="UET130" s="4"/>
      <c r="UEU130" s="4"/>
      <c r="UEV130" s="4"/>
      <c r="UEW130" s="4"/>
      <c r="UEX130" s="4"/>
      <c r="UEY130" s="4"/>
      <c r="UEZ130" s="4"/>
      <c r="UFA130" s="4"/>
      <c r="UFB130" s="4"/>
      <c r="UFC130" s="4"/>
      <c r="UFD130" s="4"/>
      <c r="UFE130" s="4"/>
      <c r="UFF130" s="4"/>
      <c r="UFG130" s="4"/>
      <c r="UFH130" s="4"/>
      <c r="UFI130" s="4"/>
      <c r="UFJ130" s="4"/>
      <c r="UFK130" s="4"/>
      <c r="UFL130" s="4"/>
      <c r="UFM130" s="4"/>
      <c r="UFN130" s="4"/>
      <c r="UFO130" s="4"/>
      <c r="UFP130" s="4"/>
      <c r="UFQ130" s="4"/>
      <c r="UFR130" s="4"/>
      <c r="UFS130" s="4"/>
      <c r="UFT130" s="4"/>
      <c r="UFU130" s="4"/>
      <c r="UFV130" s="4"/>
      <c r="UFW130" s="4"/>
      <c r="UFX130" s="4"/>
      <c r="UFY130" s="4"/>
      <c r="UFZ130" s="4"/>
      <c r="UGA130" s="4"/>
      <c r="UGB130" s="4"/>
      <c r="UGC130" s="4"/>
      <c r="UGD130" s="4"/>
      <c r="UGE130" s="4"/>
      <c r="UGF130" s="4"/>
      <c r="UGG130" s="4"/>
      <c r="UGH130" s="4"/>
      <c r="UGI130" s="4"/>
      <c r="UGJ130" s="4"/>
      <c r="UGK130" s="4"/>
      <c r="UGL130" s="4"/>
      <c r="UGM130" s="4"/>
      <c r="UGN130" s="4"/>
      <c r="UGO130" s="4"/>
      <c r="UGP130" s="4"/>
      <c r="UGQ130" s="4"/>
      <c r="UGR130" s="4"/>
      <c r="UGS130" s="4"/>
      <c r="UGT130" s="4"/>
      <c r="UGU130" s="4"/>
      <c r="UGV130" s="4"/>
      <c r="UGW130" s="4"/>
      <c r="UGX130" s="4"/>
      <c r="UGY130" s="4"/>
      <c r="UGZ130" s="4"/>
      <c r="UHA130" s="4"/>
      <c r="UHB130" s="4"/>
      <c r="UHC130" s="4"/>
      <c r="UHD130" s="4"/>
      <c r="UHE130" s="4"/>
      <c r="UHF130" s="4"/>
      <c r="UHG130" s="4"/>
      <c r="UHH130" s="4"/>
      <c r="UHI130" s="4"/>
      <c r="UHJ130" s="4"/>
      <c r="UHK130" s="4"/>
      <c r="UHL130" s="4"/>
      <c r="UHM130" s="4"/>
      <c r="UHN130" s="4"/>
      <c r="UHO130" s="4"/>
      <c r="UHP130" s="4"/>
      <c r="UHQ130" s="4"/>
      <c r="UHR130" s="4"/>
      <c r="UHS130" s="4"/>
      <c r="UHT130" s="4"/>
      <c r="UHU130" s="4"/>
      <c r="UHV130" s="4"/>
      <c r="UHW130" s="4"/>
      <c r="UHX130" s="4"/>
      <c r="UHY130" s="4"/>
      <c r="UHZ130" s="4"/>
      <c r="UIA130" s="4"/>
      <c r="UIB130" s="4"/>
      <c r="UIC130" s="4"/>
      <c r="UID130" s="4"/>
      <c r="UIE130" s="4"/>
      <c r="UIF130" s="4"/>
      <c r="UIG130" s="4"/>
      <c r="UIH130" s="4"/>
      <c r="UII130" s="4"/>
      <c r="UIJ130" s="4"/>
      <c r="UIK130" s="4"/>
      <c r="UIL130" s="4"/>
      <c r="UIM130" s="4"/>
      <c r="UIN130" s="4"/>
      <c r="UIO130" s="4"/>
      <c r="UIP130" s="4"/>
      <c r="UIQ130" s="4"/>
      <c r="UIR130" s="4"/>
      <c r="UIS130" s="4"/>
      <c r="UIT130" s="4"/>
      <c r="UIU130" s="4"/>
      <c r="UIV130" s="4"/>
      <c r="UIW130" s="4"/>
      <c r="UIX130" s="4"/>
      <c r="UIY130" s="4"/>
      <c r="UIZ130" s="4"/>
      <c r="UJA130" s="4"/>
      <c r="UJB130" s="4"/>
      <c r="UJC130" s="4"/>
      <c r="UJD130" s="4"/>
      <c r="UJE130" s="4"/>
      <c r="UJF130" s="4"/>
      <c r="UJG130" s="4"/>
      <c r="UJH130" s="4"/>
      <c r="UJI130" s="4"/>
      <c r="UJJ130" s="4"/>
      <c r="UJK130" s="4"/>
      <c r="UJL130" s="4"/>
      <c r="UJM130" s="4"/>
      <c r="UJN130" s="4"/>
      <c r="UJO130" s="4"/>
      <c r="UJP130" s="4"/>
      <c r="UJQ130" s="4"/>
      <c r="UJR130" s="4"/>
      <c r="UJS130" s="4"/>
      <c r="UJT130" s="4"/>
      <c r="UJU130" s="4"/>
      <c r="UJV130" s="4"/>
      <c r="UJW130" s="4"/>
      <c r="UJX130" s="4"/>
      <c r="UJY130" s="4"/>
      <c r="UJZ130" s="4"/>
      <c r="UKA130" s="4"/>
      <c r="UKB130" s="4"/>
      <c r="UKC130" s="4"/>
      <c r="UKD130" s="4"/>
      <c r="UKE130" s="4"/>
      <c r="UKF130" s="4"/>
      <c r="UKG130" s="4"/>
      <c r="UKH130" s="4"/>
      <c r="UKI130" s="4"/>
      <c r="UKJ130" s="4"/>
      <c r="UKK130" s="4"/>
      <c r="UKL130" s="4"/>
      <c r="UKM130" s="4"/>
      <c r="UKN130" s="4"/>
      <c r="UKO130" s="4"/>
      <c r="UKP130" s="4"/>
      <c r="UKQ130" s="4"/>
      <c r="UKR130" s="4"/>
      <c r="UKS130" s="4"/>
      <c r="UKT130" s="4"/>
      <c r="UKU130" s="4"/>
      <c r="UKV130" s="4"/>
      <c r="UKW130" s="4"/>
      <c r="UKX130" s="4"/>
      <c r="UKY130" s="4"/>
      <c r="UKZ130" s="4"/>
      <c r="ULA130" s="4"/>
      <c r="ULB130" s="4"/>
      <c r="ULC130" s="4"/>
      <c r="ULD130" s="4"/>
      <c r="ULE130" s="4"/>
      <c r="ULF130" s="4"/>
      <c r="ULG130" s="4"/>
      <c r="ULH130" s="4"/>
      <c r="ULI130" s="4"/>
      <c r="ULJ130" s="4"/>
      <c r="ULK130" s="4"/>
      <c r="ULL130" s="4"/>
      <c r="ULM130" s="4"/>
      <c r="ULN130" s="4"/>
      <c r="ULO130" s="4"/>
      <c r="ULP130" s="4"/>
      <c r="ULQ130" s="4"/>
      <c r="ULR130" s="4"/>
      <c r="ULS130" s="4"/>
      <c r="ULT130" s="4"/>
      <c r="ULU130" s="4"/>
      <c r="ULV130" s="4"/>
      <c r="ULW130" s="4"/>
      <c r="ULX130" s="4"/>
      <c r="ULY130" s="4"/>
      <c r="ULZ130" s="4"/>
      <c r="UMA130" s="4"/>
      <c r="UMB130" s="4"/>
      <c r="UMC130" s="4"/>
      <c r="UMD130" s="4"/>
      <c r="UME130" s="4"/>
      <c r="UMF130" s="4"/>
      <c r="UMG130" s="4"/>
      <c r="UMH130" s="4"/>
      <c r="UMI130" s="4"/>
      <c r="UMJ130" s="4"/>
      <c r="UMK130" s="4"/>
      <c r="UML130" s="4"/>
      <c r="UMM130" s="4"/>
      <c r="UMN130" s="4"/>
      <c r="UMO130" s="4"/>
      <c r="UMP130" s="4"/>
      <c r="UMQ130" s="4"/>
      <c r="UMR130" s="4"/>
      <c r="UMS130" s="4"/>
      <c r="UMT130" s="4"/>
      <c r="UMU130" s="4"/>
      <c r="UMV130" s="4"/>
      <c r="UMW130" s="4"/>
      <c r="UMX130" s="4"/>
      <c r="UMY130" s="4"/>
      <c r="UMZ130" s="4"/>
      <c r="UNA130" s="4"/>
      <c r="UNB130" s="4"/>
      <c r="UNC130" s="4"/>
      <c r="UND130" s="4"/>
      <c r="UNE130" s="4"/>
      <c r="UNF130" s="4"/>
      <c r="UNG130" s="4"/>
      <c r="UNH130" s="4"/>
      <c r="UNI130" s="4"/>
      <c r="UNJ130" s="4"/>
      <c r="UNK130" s="4"/>
      <c r="UNL130" s="4"/>
      <c r="UNM130" s="4"/>
      <c r="UNN130" s="4"/>
      <c r="UNO130" s="4"/>
      <c r="UNP130" s="4"/>
      <c r="UNQ130" s="4"/>
      <c r="UNR130" s="4"/>
      <c r="UNS130" s="4"/>
      <c r="UNT130" s="4"/>
      <c r="UNU130" s="4"/>
      <c r="UNV130" s="4"/>
      <c r="UNW130" s="4"/>
      <c r="UNX130" s="4"/>
      <c r="UNY130" s="4"/>
      <c r="UNZ130" s="4"/>
      <c r="UOA130" s="4"/>
      <c r="UOB130" s="4"/>
      <c r="UOC130" s="4"/>
      <c r="UOD130" s="4"/>
      <c r="UOE130" s="4"/>
      <c r="UOF130" s="4"/>
      <c r="UOG130" s="4"/>
      <c r="UOH130" s="4"/>
      <c r="UOI130" s="4"/>
      <c r="UOJ130" s="4"/>
      <c r="UOK130" s="4"/>
      <c r="UOL130" s="4"/>
      <c r="UOM130" s="4"/>
      <c r="UON130" s="4"/>
      <c r="UOO130" s="4"/>
      <c r="UOP130" s="4"/>
      <c r="UOQ130" s="4"/>
      <c r="UOR130" s="4"/>
      <c r="UOS130" s="4"/>
      <c r="UOT130" s="4"/>
      <c r="UOU130" s="4"/>
      <c r="UOV130" s="4"/>
      <c r="UOW130" s="4"/>
      <c r="UOX130" s="4"/>
      <c r="UOY130" s="4"/>
      <c r="UOZ130" s="4"/>
      <c r="UPA130" s="4"/>
      <c r="UPB130" s="4"/>
      <c r="UPC130" s="4"/>
      <c r="UPD130" s="4"/>
      <c r="UPE130" s="4"/>
      <c r="UPF130" s="4"/>
      <c r="UPG130" s="4"/>
      <c r="UPH130" s="4"/>
      <c r="UPI130" s="4"/>
      <c r="UPJ130" s="4"/>
      <c r="UPK130" s="4"/>
      <c r="UPL130" s="4"/>
      <c r="UPM130" s="4"/>
      <c r="UPN130" s="4"/>
      <c r="UPO130" s="4"/>
      <c r="UPP130" s="4"/>
      <c r="UPQ130" s="4"/>
      <c r="UPR130" s="4"/>
      <c r="UPS130" s="4"/>
      <c r="UPT130" s="4"/>
      <c r="UPU130" s="4"/>
      <c r="UPV130" s="4"/>
      <c r="UPW130" s="4"/>
      <c r="UPX130" s="4"/>
      <c r="UPY130" s="4"/>
      <c r="UPZ130" s="4"/>
      <c r="UQA130" s="4"/>
      <c r="UQB130" s="4"/>
      <c r="UQC130" s="4"/>
      <c r="UQD130" s="4"/>
      <c r="UQE130" s="4"/>
      <c r="UQF130" s="4"/>
      <c r="UQG130" s="4"/>
      <c r="UQH130" s="4"/>
      <c r="UQI130" s="4"/>
      <c r="UQJ130" s="4"/>
      <c r="UQK130" s="4"/>
      <c r="UQL130" s="4"/>
      <c r="UQM130" s="4"/>
      <c r="UQN130" s="4"/>
      <c r="UQO130" s="4"/>
      <c r="UQP130" s="4"/>
      <c r="UQQ130" s="4"/>
      <c r="UQR130" s="4"/>
      <c r="UQS130" s="4"/>
      <c r="UQT130" s="4"/>
      <c r="UQU130" s="4"/>
      <c r="UQV130" s="4"/>
      <c r="UQW130" s="4"/>
      <c r="UQX130" s="4"/>
      <c r="UQY130" s="4"/>
      <c r="UQZ130" s="4"/>
      <c r="URA130" s="4"/>
      <c r="URB130" s="4"/>
      <c r="URC130" s="4"/>
      <c r="URD130" s="4"/>
      <c r="URE130" s="4"/>
      <c r="URF130" s="4"/>
      <c r="URG130" s="4"/>
      <c r="URH130" s="4"/>
      <c r="URI130" s="4"/>
      <c r="URJ130" s="4"/>
      <c r="URK130" s="4"/>
      <c r="URL130" s="4"/>
      <c r="URM130" s="4"/>
      <c r="URN130" s="4"/>
      <c r="URO130" s="4"/>
      <c r="URP130" s="4"/>
      <c r="URQ130" s="4"/>
      <c r="URR130" s="4"/>
      <c r="URS130" s="4"/>
      <c r="URT130" s="4"/>
      <c r="URU130" s="4"/>
      <c r="URV130" s="4"/>
      <c r="URW130" s="4"/>
      <c r="URX130" s="4"/>
      <c r="URY130" s="4"/>
      <c r="URZ130" s="4"/>
      <c r="USA130" s="4"/>
      <c r="USB130" s="4"/>
      <c r="USC130" s="4"/>
      <c r="USD130" s="4"/>
      <c r="USE130" s="4"/>
      <c r="USF130" s="4"/>
      <c r="USG130" s="4"/>
      <c r="USH130" s="4"/>
      <c r="USI130" s="4"/>
      <c r="USJ130" s="4"/>
      <c r="USK130" s="4"/>
      <c r="USL130" s="4"/>
      <c r="USM130" s="4"/>
      <c r="USN130" s="4"/>
      <c r="USO130" s="4"/>
      <c r="USP130" s="4"/>
      <c r="USQ130" s="4"/>
      <c r="USR130" s="4"/>
      <c r="USS130" s="4"/>
      <c r="UST130" s="4"/>
      <c r="USU130" s="4"/>
      <c r="USV130" s="4"/>
      <c r="USW130" s="4"/>
      <c r="USX130" s="4"/>
      <c r="USY130" s="4"/>
      <c r="USZ130" s="4"/>
      <c r="UTA130" s="4"/>
      <c r="UTB130" s="4"/>
      <c r="UTC130" s="4"/>
      <c r="UTD130" s="4"/>
      <c r="UTE130" s="4"/>
      <c r="UTF130" s="4"/>
      <c r="UTG130" s="4"/>
      <c r="UTH130" s="4"/>
      <c r="UTI130" s="4"/>
      <c r="UTJ130" s="4"/>
      <c r="UTK130" s="4"/>
      <c r="UTL130" s="4"/>
      <c r="UTM130" s="4"/>
      <c r="UTN130" s="4"/>
      <c r="UTO130" s="4"/>
      <c r="UTP130" s="4"/>
      <c r="UTQ130" s="4"/>
      <c r="UTR130" s="4"/>
      <c r="UTS130" s="4"/>
      <c r="UTT130" s="4"/>
      <c r="UTU130" s="4"/>
      <c r="UTV130" s="4"/>
      <c r="UTW130" s="4"/>
      <c r="UTX130" s="4"/>
      <c r="UTY130" s="4"/>
      <c r="UTZ130" s="4"/>
      <c r="UUA130" s="4"/>
      <c r="UUB130" s="4"/>
      <c r="UUC130" s="4"/>
      <c r="UUD130" s="4"/>
      <c r="UUE130" s="4"/>
      <c r="UUF130" s="4"/>
      <c r="UUG130" s="4"/>
      <c r="UUH130" s="4"/>
      <c r="UUI130" s="4"/>
      <c r="UUJ130" s="4"/>
      <c r="UUK130" s="4"/>
      <c r="UUL130" s="4"/>
      <c r="UUM130" s="4"/>
      <c r="UUN130" s="4"/>
      <c r="UUO130" s="4"/>
      <c r="UUP130" s="4"/>
      <c r="UUQ130" s="4"/>
      <c r="UUR130" s="4"/>
      <c r="UUS130" s="4"/>
      <c r="UUT130" s="4"/>
      <c r="UUU130" s="4"/>
      <c r="UUV130" s="4"/>
      <c r="UUW130" s="4"/>
      <c r="UUX130" s="4"/>
      <c r="UUY130" s="4"/>
      <c r="UUZ130" s="4"/>
      <c r="UVA130" s="4"/>
      <c r="UVB130" s="4"/>
      <c r="UVC130" s="4"/>
      <c r="UVD130" s="4"/>
      <c r="UVE130" s="4"/>
      <c r="UVF130" s="4"/>
      <c r="UVG130" s="4"/>
      <c r="UVH130" s="4"/>
      <c r="UVI130" s="4"/>
      <c r="UVJ130" s="4"/>
      <c r="UVK130" s="4"/>
      <c r="UVL130" s="4"/>
      <c r="UVM130" s="4"/>
      <c r="UVN130" s="4"/>
      <c r="UVO130" s="4"/>
      <c r="UVP130" s="4"/>
      <c r="UVQ130" s="4"/>
      <c r="UVR130" s="4"/>
      <c r="UVS130" s="4"/>
      <c r="UVT130" s="4"/>
      <c r="UVU130" s="4"/>
      <c r="UVV130" s="4"/>
      <c r="UVW130" s="4"/>
      <c r="UVX130" s="4"/>
      <c r="UVY130" s="4"/>
      <c r="UVZ130" s="4"/>
      <c r="UWA130" s="4"/>
      <c r="UWB130" s="4"/>
      <c r="UWC130" s="4"/>
      <c r="UWD130" s="4"/>
      <c r="UWE130" s="4"/>
      <c r="UWF130" s="4"/>
      <c r="UWG130" s="4"/>
      <c r="UWH130" s="4"/>
      <c r="UWI130" s="4"/>
      <c r="UWJ130" s="4"/>
      <c r="UWK130" s="4"/>
      <c r="UWL130" s="4"/>
      <c r="UWM130" s="4"/>
      <c r="UWN130" s="4"/>
      <c r="UWO130" s="4"/>
      <c r="UWP130" s="4"/>
      <c r="UWQ130" s="4"/>
      <c r="UWR130" s="4"/>
      <c r="UWS130" s="4"/>
      <c r="UWT130" s="4"/>
      <c r="UWU130" s="4"/>
      <c r="UWV130" s="4"/>
      <c r="UWW130" s="4"/>
      <c r="UWX130" s="4"/>
      <c r="UWY130" s="4"/>
      <c r="UWZ130" s="4"/>
      <c r="UXA130" s="4"/>
      <c r="UXB130" s="4"/>
      <c r="UXC130" s="4"/>
      <c r="UXD130" s="4"/>
      <c r="UXE130" s="4"/>
      <c r="UXF130" s="4"/>
      <c r="UXG130" s="4"/>
      <c r="UXH130" s="4"/>
      <c r="UXI130" s="4"/>
      <c r="UXJ130" s="4"/>
      <c r="UXK130" s="4"/>
      <c r="UXL130" s="4"/>
      <c r="UXM130" s="4"/>
      <c r="UXN130" s="4"/>
      <c r="UXO130" s="4"/>
      <c r="UXP130" s="4"/>
      <c r="UXQ130" s="4"/>
      <c r="UXR130" s="4"/>
      <c r="UXS130" s="4"/>
      <c r="UXT130" s="4"/>
      <c r="UXU130" s="4"/>
      <c r="UXV130" s="4"/>
      <c r="UXW130" s="4"/>
      <c r="UXX130" s="4"/>
      <c r="UXY130" s="4"/>
      <c r="UXZ130" s="4"/>
      <c r="UYA130" s="4"/>
      <c r="UYB130" s="4"/>
      <c r="UYC130" s="4"/>
      <c r="UYD130" s="4"/>
      <c r="UYE130" s="4"/>
      <c r="UYF130" s="4"/>
      <c r="UYG130" s="4"/>
      <c r="UYH130" s="4"/>
      <c r="UYI130" s="4"/>
      <c r="UYJ130" s="4"/>
      <c r="UYK130" s="4"/>
      <c r="UYL130" s="4"/>
      <c r="UYM130" s="4"/>
      <c r="UYN130" s="4"/>
      <c r="UYO130" s="4"/>
      <c r="UYP130" s="4"/>
      <c r="UYQ130" s="4"/>
      <c r="UYR130" s="4"/>
      <c r="UYS130" s="4"/>
      <c r="UYT130" s="4"/>
      <c r="UYU130" s="4"/>
      <c r="UYV130" s="4"/>
      <c r="UYW130" s="4"/>
      <c r="UYX130" s="4"/>
      <c r="UYY130" s="4"/>
      <c r="UYZ130" s="4"/>
      <c r="UZA130" s="4"/>
      <c r="UZB130" s="4"/>
      <c r="UZC130" s="4"/>
      <c r="UZD130" s="4"/>
      <c r="UZE130" s="4"/>
      <c r="UZF130" s="4"/>
      <c r="UZG130" s="4"/>
      <c r="UZH130" s="4"/>
      <c r="UZI130" s="4"/>
      <c r="UZJ130" s="4"/>
      <c r="UZK130" s="4"/>
      <c r="UZL130" s="4"/>
      <c r="UZM130" s="4"/>
      <c r="UZN130" s="4"/>
      <c r="UZO130" s="4"/>
      <c r="UZP130" s="4"/>
      <c r="UZQ130" s="4"/>
      <c r="UZR130" s="4"/>
      <c r="UZS130" s="4"/>
      <c r="UZT130" s="4"/>
      <c r="UZU130" s="4"/>
      <c r="UZV130" s="4"/>
      <c r="UZW130" s="4"/>
      <c r="UZX130" s="4"/>
      <c r="UZY130" s="4"/>
      <c r="UZZ130" s="4"/>
      <c r="VAA130" s="4"/>
      <c r="VAB130" s="4"/>
      <c r="VAC130" s="4"/>
      <c r="VAD130" s="4"/>
      <c r="VAE130" s="4"/>
      <c r="VAF130" s="4"/>
      <c r="VAG130" s="4"/>
      <c r="VAH130" s="4"/>
      <c r="VAI130" s="4"/>
      <c r="VAJ130" s="4"/>
      <c r="VAK130" s="4"/>
      <c r="VAL130" s="4"/>
      <c r="VAM130" s="4"/>
      <c r="VAN130" s="4"/>
      <c r="VAO130" s="4"/>
      <c r="VAP130" s="4"/>
      <c r="VAQ130" s="4"/>
      <c r="VAR130" s="4"/>
      <c r="VAS130" s="4"/>
      <c r="VAT130" s="4"/>
      <c r="VAU130" s="4"/>
      <c r="VAV130" s="4"/>
      <c r="VAW130" s="4"/>
      <c r="VAX130" s="4"/>
      <c r="VAY130" s="4"/>
      <c r="VAZ130" s="4"/>
      <c r="VBA130" s="4"/>
      <c r="VBB130" s="4"/>
      <c r="VBC130" s="4"/>
      <c r="VBD130" s="4"/>
      <c r="VBE130" s="4"/>
      <c r="VBF130" s="4"/>
      <c r="VBG130" s="4"/>
      <c r="VBH130" s="4"/>
      <c r="VBI130" s="4"/>
      <c r="VBJ130" s="4"/>
      <c r="VBK130" s="4"/>
      <c r="VBL130" s="4"/>
      <c r="VBM130" s="4"/>
      <c r="VBN130" s="4"/>
      <c r="VBO130" s="4"/>
      <c r="VBP130" s="4"/>
      <c r="VBQ130" s="4"/>
      <c r="VBR130" s="4"/>
      <c r="VBS130" s="4"/>
      <c r="VBT130" s="4"/>
      <c r="VBU130" s="4"/>
      <c r="VBV130" s="4"/>
      <c r="VBW130" s="4"/>
      <c r="VBX130" s="4"/>
      <c r="VBY130" s="4"/>
      <c r="VBZ130" s="4"/>
      <c r="VCA130" s="4"/>
      <c r="VCB130" s="4"/>
      <c r="VCC130" s="4"/>
      <c r="VCD130" s="4"/>
      <c r="VCE130" s="4"/>
      <c r="VCF130" s="4"/>
      <c r="VCG130" s="4"/>
      <c r="VCH130" s="4"/>
      <c r="VCI130" s="4"/>
      <c r="VCJ130" s="4"/>
      <c r="VCK130" s="4"/>
      <c r="VCL130" s="4"/>
      <c r="VCM130" s="4"/>
      <c r="VCN130" s="4"/>
      <c r="VCO130" s="4"/>
      <c r="VCP130" s="4"/>
      <c r="VCQ130" s="4"/>
      <c r="VCR130" s="4"/>
      <c r="VCS130" s="4"/>
      <c r="VCT130" s="4"/>
      <c r="VCU130" s="4"/>
      <c r="VCV130" s="4"/>
      <c r="VCW130" s="4"/>
      <c r="VCX130" s="4"/>
      <c r="VCY130" s="4"/>
      <c r="VCZ130" s="4"/>
      <c r="VDA130" s="4"/>
      <c r="VDB130" s="4"/>
      <c r="VDC130" s="4"/>
      <c r="VDD130" s="4"/>
      <c r="VDE130" s="4"/>
      <c r="VDF130" s="4"/>
      <c r="VDG130" s="4"/>
      <c r="VDH130" s="4"/>
      <c r="VDI130" s="4"/>
      <c r="VDJ130" s="4"/>
      <c r="VDK130" s="4"/>
      <c r="VDL130" s="4"/>
      <c r="VDM130" s="4"/>
      <c r="VDN130" s="4"/>
      <c r="VDO130" s="4"/>
      <c r="VDP130" s="4"/>
      <c r="VDQ130" s="4"/>
      <c r="VDR130" s="4"/>
      <c r="VDS130" s="4"/>
      <c r="VDT130" s="4"/>
      <c r="VDU130" s="4"/>
      <c r="VDV130" s="4"/>
      <c r="VDW130" s="4"/>
      <c r="VDX130" s="4"/>
      <c r="VDY130" s="4"/>
      <c r="VDZ130" s="4"/>
      <c r="VEA130" s="4"/>
      <c r="VEB130" s="4"/>
      <c r="VEC130" s="4"/>
      <c r="VED130" s="4"/>
      <c r="VEE130" s="4"/>
      <c r="VEF130" s="4"/>
      <c r="VEG130" s="4"/>
      <c r="VEH130" s="4"/>
      <c r="VEI130" s="4"/>
      <c r="VEJ130" s="4"/>
      <c r="VEK130" s="4"/>
      <c r="VEL130" s="4"/>
      <c r="VEM130" s="4"/>
      <c r="VEN130" s="4"/>
      <c r="VEO130" s="4"/>
      <c r="VEP130" s="4"/>
      <c r="VEQ130" s="4"/>
      <c r="VER130" s="4"/>
      <c r="VES130" s="4"/>
      <c r="VET130" s="4"/>
      <c r="VEU130" s="4"/>
      <c r="VEV130" s="4"/>
      <c r="VEW130" s="4"/>
      <c r="VEX130" s="4"/>
      <c r="VEY130" s="4"/>
      <c r="VEZ130" s="4"/>
      <c r="VFA130" s="4"/>
      <c r="VFB130" s="4"/>
      <c r="VFC130" s="4"/>
      <c r="VFD130" s="4"/>
      <c r="VFE130" s="4"/>
      <c r="VFF130" s="4"/>
      <c r="VFG130" s="4"/>
      <c r="VFH130" s="4"/>
      <c r="VFI130" s="4"/>
      <c r="VFJ130" s="4"/>
      <c r="VFK130" s="4"/>
      <c r="VFL130" s="4"/>
      <c r="VFM130" s="4"/>
      <c r="VFN130" s="4"/>
      <c r="VFO130" s="4"/>
      <c r="VFP130" s="4"/>
      <c r="VFQ130" s="4"/>
      <c r="VFR130" s="4"/>
      <c r="VFS130" s="4"/>
      <c r="VFT130" s="4"/>
      <c r="VFU130" s="4"/>
      <c r="VFV130" s="4"/>
      <c r="VFW130" s="4"/>
      <c r="VFX130" s="4"/>
      <c r="VFY130" s="4"/>
      <c r="VFZ130" s="4"/>
      <c r="VGA130" s="4"/>
      <c r="VGB130" s="4"/>
      <c r="VGC130" s="4"/>
      <c r="VGD130" s="4"/>
      <c r="VGE130" s="4"/>
      <c r="VGF130" s="4"/>
      <c r="VGG130" s="4"/>
      <c r="VGH130" s="4"/>
      <c r="VGI130" s="4"/>
      <c r="VGJ130" s="4"/>
      <c r="VGK130" s="4"/>
      <c r="VGL130" s="4"/>
      <c r="VGM130" s="4"/>
      <c r="VGN130" s="4"/>
      <c r="VGO130" s="4"/>
      <c r="VGP130" s="4"/>
      <c r="VGQ130" s="4"/>
      <c r="VGR130" s="4"/>
      <c r="VGS130" s="4"/>
      <c r="VGT130" s="4"/>
      <c r="VGU130" s="4"/>
      <c r="VGV130" s="4"/>
      <c r="VGW130" s="4"/>
      <c r="VGX130" s="4"/>
      <c r="VGY130" s="4"/>
      <c r="VGZ130" s="4"/>
      <c r="VHA130" s="4"/>
      <c r="VHB130" s="4"/>
      <c r="VHC130" s="4"/>
      <c r="VHD130" s="4"/>
      <c r="VHE130" s="4"/>
      <c r="VHF130" s="4"/>
      <c r="VHG130" s="4"/>
      <c r="VHH130" s="4"/>
      <c r="VHI130" s="4"/>
      <c r="VHJ130" s="4"/>
      <c r="VHK130" s="4"/>
      <c r="VHL130" s="4"/>
      <c r="VHM130" s="4"/>
      <c r="VHN130" s="4"/>
      <c r="VHO130" s="4"/>
      <c r="VHP130" s="4"/>
      <c r="VHQ130" s="4"/>
      <c r="VHR130" s="4"/>
      <c r="VHS130" s="4"/>
      <c r="VHT130" s="4"/>
      <c r="VHU130" s="4"/>
      <c r="VHV130" s="4"/>
      <c r="VHW130" s="4"/>
      <c r="VHX130" s="4"/>
      <c r="VHY130" s="4"/>
      <c r="VHZ130" s="4"/>
      <c r="VIA130" s="4"/>
      <c r="VIB130" s="4"/>
      <c r="VIC130" s="4"/>
      <c r="VID130" s="4"/>
      <c r="VIE130" s="4"/>
      <c r="VIF130" s="4"/>
      <c r="VIG130" s="4"/>
      <c r="VIH130" s="4"/>
      <c r="VII130" s="4"/>
      <c r="VIJ130" s="4"/>
      <c r="VIK130" s="4"/>
      <c r="VIL130" s="4"/>
      <c r="VIM130" s="4"/>
      <c r="VIN130" s="4"/>
      <c r="VIO130" s="4"/>
      <c r="VIP130" s="4"/>
      <c r="VIQ130" s="4"/>
      <c r="VIR130" s="4"/>
      <c r="VIS130" s="4"/>
      <c r="VIT130" s="4"/>
      <c r="VIU130" s="4"/>
      <c r="VIV130" s="4"/>
      <c r="VIW130" s="4"/>
      <c r="VIX130" s="4"/>
      <c r="VIY130" s="4"/>
      <c r="VIZ130" s="4"/>
      <c r="VJA130" s="4"/>
      <c r="VJB130" s="4"/>
      <c r="VJC130" s="4"/>
      <c r="VJD130" s="4"/>
      <c r="VJE130" s="4"/>
      <c r="VJF130" s="4"/>
      <c r="VJG130" s="4"/>
      <c r="VJH130" s="4"/>
      <c r="VJI130" s="4"/>
      <c r="VJJ130" s="4"/>
      <c r="VJK130" s="4"/>
      <c r="VJL130" s="4"/>
      <c r="VJM130" s="4"/>
      <c r="VJN130" s="4"/>
      <c r="VJO130" s="4"/>
      <c r="VJP130" s="4"/>
      <c r="VJQ130" s="4"/>
      <c r="VJR130" s="4"/>
      <c r="VJS130" s="4"/>
      <c r="VJT130" s="4"/>
      <c r="VJU130" s="4"/>
      <c r="VJV130" s="4"/>
      <c r="VJW130" s="4"/>
      <c r="VJX130" s="4"/>
      <c r="VJY130" s="4"/>
      <c r="VJZ130" s="4"/>
      <c r="VKA130" s="4"/>
      <c r="VKB130" s="4"/>
      <c r="VKC130" s="4"/>
      <c r="VKD130" s="4"/>
      <c r="VKE130" s="4"/>
      <c r="VKF130" s="4"/>
      <c r="VKG130" s="4"/>
      <c r="VKH130" s="4"/>
      <c r="VKI130" s="4"/>
      <c r="VKJ130" s="4"/>
      <c r="VKK130" s="4"/>
      <c r="VKL130" s="4"/>
      <c r="VKM130" s="4"/>
      <c r="VKN130" s="4"/>
      <c r="VKO130" s="4"/>
      <c r="VKP130" s="4"/>
      <c r="VKQ130" s="4"/>
      <c r="VKR130" s="4"/>
      <c r="VKS130" s="4"/>
      <c r="VKT130" s="4"/>
      <c r="VKU130" s="4"/>
      <c r="VKV130" s="4"/>
      <c r="VKW130" s="4"/>
      <c r="VKX130" s="4"/>
      <c r="VKY130" s="4"/>
      <c r="VKZ130" s="4"/>
      <c r="VLA130" s="4"/>
      <c r="VLB130" s="4"/>
      <c r="VLC130" s="4"/>
      <c r="VLD130" s="4"/>
      <c r="VLE130" s="4"/>
      <c r="VLF130" s="4"/>
      <c r="VLG130" s="4"/>
      <c r="VLH130" s="4"/>
      <c r="VLI130" s="4"/>
      <c r="VLJ130" s="4"/>
      <c r="VLK130" s="4"/>
      <c r="VLL130" s="4"/>
      <c r="VLM130" s="4"/>
      <c r="VLN130" s="4"/>
      <c r="VLO130" s="4"/>
      <c r="VLP130" s="4"/>
      <c r="VLQ130" s="4"/>
      <c r="VLR130" s="4"/>
      <c r="VLS130" s="4"/>
      <c r="VLT130" s="4"/>
      <c r="VLU130" s="4"/>
      <c r="VLV130" s="4"/>
      <c r="VLW130" s="4"/>
      <c r="VLX130" s="4"/>
      <c r="VLY130" s="4"/>
      <c r="VLZ130" s="4"/>
      <c r="VMA130" s="4"/>
      <c r="VMB130" s="4"/>
      <c r="VMC130" s="4"/>
      <c r="VMD130" s="4"/>
      <c r="VME130" s="4"/>
      <c r="VMF130" s="4"/>
      <c r="VMG130" s="4"/>
      <c r="VMH130" s="4"/>
      <c r="VMI130" s="4"/>
      <c r="VMJ130" s="4"/>
      <c r="VMK130" s="4"/>
      <c r="VML130" s="4"/>
      <c r="VMM130" s="4"/>
      <c r="VMN130" s="4"/>
      <c r="VMO130" s="4"/>
      <c r="VMP130" s="4"/>
      <c r="VMQ130" s="4"/>
      <c r="VMR130" s="4"/>
      <c r="VMS130" s="4"/>
      <c r="VMT130" s="4"/>
      <c r="VMU130" s="4"/>
      <c r="VMV130" s="4"/>
      <c r="VMW130" s="4"/>
      <c r="VMX130" s="4"/>
      <c r="VMY130" s="4"/>
      <c r="VMZ130" s="4"/>
      <c r="VNA130" s="4"/>
      <c r="VNB130" s="4"/>
      <c r="VNC130" s="4"/>
      <c r="VND130" s="4"/>
      <c r="VNE130" s="4"/>
      <c r="VNF130" s="4"/>
      <c r="VNG130" s="4"/>
      <c r="VNH130" s="4"/>
      <c r="VNI130" s="4"/>
      <c r="VNJ130" s="4"/>
      <c r="VNK130" s="4"/>
      <c r="VNL130" s="4"/>
      <c r="VNM130" s="4"/>
      <c r="VNN130" s="4"/>
      <c r="VNO130" s="4"/>
      <c r="VNP130" s="4"/>
      <c r="VNQ130" s="4"/>
      <c r="VNR130" s="4"/>
      <c r="VNS130" s="4"/>
      <c r="VNT130" s="4"/>
      <c r="VNU130" s="4"/>
      <c r="VNV130" s="4"/>
      <c r="VNW130" s="4"/>
      <c r="VNX130" s="4"/>
      <c r="VNY130" s="4"/>
      <c r="VNZ130" s="4"/>
      <c r="VOA130" s="4"/>
      <c r="VOB130" s="4"/>
      <c r="VOC130" s="4"/>
      <c r="VOD130" s="4"/>
      <c r="VOE130" s="4"/>
      <c r="VOF130" s="4"/>
      <c r="VOG130" s="4"/>
      <c r="VOH130" s="4"/>
      <c r="VOI130" s="4"/>
      <c r="VOJ130" s="4"/>
      <c r="VOK130" s="4"/>
      <c r="VOL130" s="4"/>
      <c r="VOM130" s="4"/>
      <c r="VON130" s="4"/>
      <c r="VOO130" s="4"/>
      <c r="VOP130" s="4"/>
      <c r="VOQ130" s="4"/>
      <c r="VOR130" s="4"/>
      <c r="VOS130" s="4"/>
      <c r="VOT130" s="4"/>
      <c r="VOU130" s="4"/>
      <c r="VOV130" s="4"/>
      <c r="VOW130" s="4"/>
      <c r="VOX130" s="4"/>
      <c r="VOY130" s="4"/>
      <c r="VOZ130" s="4"/>
      <c r="VPA130" s="4"/>
      <c r="VPB130" s="4"/>
      <c r="VPC130" s="4"/>
      <c r="VPD130" s="4"/>
      <c r="VPE130" s="4"/>
      <c r="VPF130" s="4"/>
      <c r="VPG130" s="4"/>
      <c r="VPH130" s="4"/>
      <c r="VPI130" s="4"/>
      <c r="VPJ130" s="4"/>
      <c r="VPK130" s="4"/>
      <c r="VPL130" s="4"/>
      <c r="VPM130" s="4"/>
      <c r="VPN130" s="4"/>
      <c r="VPO130" s="4"/>
      <c r="VPP130" s="4"/>
      <c r="VPQ130" s="4"/>
      <c r="VPR130" s="4"/>
      <c r="VPS130" s="4"/>
      <c r="VPT130" s="4"/>
      <c r="VPU130" s="4"/>
      <c r="VPV130" s="4"/>
      <c r="VPW130" s="4"/>
      <c r="VPX130" s="4"/>
      <c r="VPY130" s="4"/>
      <c r="VPZ130" s="4"/>
      <c r="VQA130" s="4"/>
      <c r="VQB130" s="4"/>
      <c r="VQC130" s="4"/>
      <c r="VQD130" s="4"/>
      <c r="VQE130" s="4"/>
      <c r="VQF130" s="4"/>
      <c r="VQG130" s="4"/>
      <c r="VQH130" s="4"/>
      <c r="VQI130" s="4"/>
      <c r="VQJ130" s="4"/>
      <c r="VQK130" s="4"/>
      <c r="VQL130" s="4"/>
      <c r="VQM130" s="4"/>
      <c r="VQN130" s="4"/>
      <c r="VQO130" s="4"/>
      <c r="VQP130" s="4"/>
      <c r="VQQ130" s="4"/>
      <c r="VQR130" s="4"/>
      <c r="VQS130" s="4"/>
      <c r="VQT130" s="4"/>
      <c r="VQU130" s="4"/>
      <c r="VQV130" s="4"/>
      <c r="VQW130" s="4"/>
      <c r="VQX130" s="4"/>
      <c r="VQY130" s="4"/>
      <c r="VQZ130" s="4"/>
      <c r="VRA130" s="4"/>
      <c r="VRB130" s="4"/>
      <c r="VRC130" s="4"/>
      <c r="VRD130" s="4"/>
      <c r="VRE130" s="4"/>
      <c r="VRF130" s="4"/>
      <c r="VRG130" s="4"/>
      <c r="VRH130" s="4"/>
      <c r="VRI130" s="4"/>
      <c r="VRJ130" s="4"/>
      <c r="VRK130" s="4"/>
      <c r="VRL130" s="4"/>
      <c r="VRM130" s="4"/>
      <c r="VRN130" s="4"/>
      <c r="VRO130" s="4"/>
      <c r="VRP130" s="4"/>
      <c r="VRQ130" s="4"/>
      <c r="VRR130" s="4"/>
      <c r="VRS130" s="4"/>
      <c r="VRT130" s="4"/>
      <c r="VRU130" s="4"/>
      <c r="VRV130" s="4"/>
      <c r="VRW130" s="4"/>
      <c r="VRX130" s="4"/>
      <c r="VRY130" s="4"/>
      <c r="VRZ130" s="4"/>
      <c r="VSA130" s="4"/>
      <c r="VSB130" s="4"/>
      <c r="VSC130" s="4"/>
      <c r="VSD130" s="4"/>
      <c r="VSE130" s="4"/>
      <c r="VSF130" s="4"/>
      <c r="VSG130" s="4"/>
      <c r="VSH130" s="4"/>
      <c r="VSI130" s="4"/>
      <c r="VSJ130" s="4"/>
      <c r="VSK130" s="4"/>
      <c r="VSL130" s="4"/>
      <c r="VSM130" s="4"/>
      <c r="VSN130" s="4"/>
      <c r="VSO130" s="4"/>
      <c r="VSP130" s="4"/>
      <c r="VSQ130" s="4"/>
      <c r="VSR130" s="4"/>
      <c r="VSS130" s="4"/>
      <c r="VST130" s="4"/>
      <c r="VSU130" s="4"/>
      <c r="VSV130" s="4"/>
      <c r="VSW130" s="4"/>
      <c r="VSX130" s="4"/>
      <c r="VSY130" s="4"/>
      <c r="VSZ130" s="4"/>
      <c r="VTA130" s="4"/>
      <c r="VTB130" s="4"/>
      <c r="VTC130" s="4"/>
      <c r="VTD130" s="4"/>
      <c r="VTE130" s="4"/>
      <c r="VTF130" s="4"/>
      <c r="VTG130" s="4"/>
      <c r="VTH130" s="4"/>
      <c r="VTI130" s="4"/>
      <c r="VTJ130" s="4"/>
      <c r="VTK130" s="4"/>
      <c r="VTL130" s="4"/>
      <c r="VTM130" s="4"/>
      <c r="VTN130" s="4"/>
      <c r="VTO130" s="4"/>
      <c r="VTP130" s="4"/>
      <c r="VTQ130" s="4"/>
      <c r="VTR130" s="4"/>
      <c r="VTS130" s="4"/>
      <c r="VTT130" s="4"/>
      <c r="VTU130" s="4"/>
      <c r="VTV130" s="4"/>
      <c r="VTW130" s="4"/>
      <c r="VTX130" s="4"/>
      <c r="VTY130" s="4"/>
      <c r="VTZ130" s="4"/>
      <c r="VUA130" s="4"/>
      <c r="VUB130" s="4"/>
      <c r="VUC130" s="4"/>
      <c r="VUD130" s="4"/>
      <c r="VUE130" s="4"/>
      <c r="VUF130" s="4"/>
      <c r="VUG130" s="4"/>
      <c r="VUH130" s="4"/>
      <c r="VUI130" s="4"/>
      <c r="VUJ130" s="4"/>
      <c r="VUK130" s="4"/>
      <c r="VUL130" s="4"/>
      <c r="VUM130" s="4"/>
      <c r="VUN130" s="4"/>
      <c r="VUO130" s="4"/>
      <c r="VUP130" s="4"/>
      <c r="VUQ130" s="4"/>
      <c r="VUR130" s="4"/>
      <c r="VUS130" s="4"/>
      <c r="VUT130" s="4"/>
      <c r="VUU130" s="4"/>
      <c r="VUV130" s="4"/>
      <c r="VUW130" s="4"/>
      <c r="VUX130" s="4"/>
      <c r="VUY130" s="4"/>
      <c r="VUZ130" s="4"/>
      <c r="VVA130" s="4"/>
      <c r="VVB130" s="4"/>
      <c r="VVC130" s="4"/>
      <c r="VVD130" s="4"/>
      <c r="VVE130" s="4"/>
      <c r="VVF130" s="4"/>
      <c r="VVG130" s="4"/>
      <c r="VVH130" s="4"/>
      <c r="VVI130" s="4"/>
      <c r="VVJ130" s="4"/>
      <c r="VVK130" s="4"/>
      <c r="VVL130" s="4"/>
      <c r="VVM130" s="4"/>
      <c r="VVN130" s="4"/>
      <c r="VVO130" s="4"/>
      <c r="VVP130" s="4"/>
      <c r="VVQ130" s="4"/>
      <c r="VVR130" s="4"/>
      <c r="VVS130" s="4"/>
      <c r="VVT130" s="4"/>
      <c r="VVU130" s="4"/>
      <c r="VVV130" s="4"/>
      <c r="VVW130" s="4"/>
      <c r="VVX130" s="4"/>
      <c r="VVY130" s="4"/>
      <c r="VVZ130" s="4"/>
      <c r="VWA130" s="4"/>
      <c r="VWB130" s="4"/>
      <c r="VWC130" s="4"/>
      <c r="VWD130" s="4"/>
      <c r="VWE130" s="4"/>
      <c r="VWF130" s="4"/>
      <c r="VWG130" s="4"/>
      <c r="VWH130" s="4"/>
      <c r="VWI130" s="4"/>
      <c r="VWJ130" s="4"/>
      <c r="VWK130" s="4"/>
      <c r="VWL130" s="4"/>
      <c r="VWM130" s="4"/>
      <c r="VWN130" s="4"/>
      <c r="VWO130" s="4"/>
      <c r="VWP130" s="4"/>
      <c r="VWQ130" s="4"/>
      <c r="VWR130" s="4"/>
      <c r="VWS130" s="4"/>
      <c r="VWT130" s="4"/>
      <c r="VWU130" s="4"/>
      <c r="VWV130" s="4"/>
      <c r="VWW130" s="4"/>
      <c r="VWX130" s="4"/>
      <c r="VWY130" s="4"/>
      <c r="VWZ130" s="4"/>
      <c r="VXA130" s="4"/>
      <c r="VXB130" s="4"/>
      <c r="VXC130" s="4"/>
      <c r="VXD130" s="4"/>
      <c r="VXE130" s="4"/>
      <c r="VXF130" s="4"/>
      <c r="VXG130" s="4"/>
      <c r="VXH130" s="4"/>
      <c r="VXI130" s="4"/>
      <c r="VXJ130" s="4"/>
      <c r="VXK130" s="4"/>
      <c r="VXL130" s="4"/>
      <c r="VXM130" s="4"/>
      <c r="VXN130" s="4"/>
      <c r="VXO130" s="4"/>
      <c r="VXP130" s="4"/>
      <c r="VXQ130" s="4"/>
      <c r="VXR130" s="4"/>
      <c r="VXS130" s="4"/>
      <c r="VXT130" s="4"/>
      <c r="VXU130" s="4"/>
      <c r="VXV130" s="4"/>
      <c r="VXW130" s="4"/>
      <c r="VXX130" s="4"/>
      <c r="VXY130" s="4"/>
      <c r="VXZ130" s="4"/>
      <c r="VYA130" s="4"/>
      <c r="VYB130" s="4"/>
      <c r="VYC130" s="4"/>
      <c r="VYD130" s="4"/>
      <c r="VYE130" s="4"/>
      <c r="VYF130" s="4"/>
      <c r="VYG130" s="4"/>
      <c r="VYH130" s="4"/>
      <c r="VYI130" s="4"/>
      <c r="VYJ130" s="4"/>
      <c r="VYK130" s="4"/>
      <c r="VYL130" s="4"/>
      <c r="VYM130" s="4"/>
      <c r="VYN130" s="4"/>
      <c r="VYO130" s="4"/>
      <c r="VYP130" s="4"/>
      <c r="VYQ130" s="4"/>
      <c r="VYR130" s="4"/>
      <c r="VYS130" s="4"/>
      <c r="VYT130" s="4"/>
      <c r="VYU130" s="4"/>
      <c r="VYV130" s="4"/>
      <c r="VYW130" s="4"/>
      <c r="VYX130" s="4"/>
      <c r="VYY130" s="4"/>
      <c r="VYZ130" s="4"/>
      <c r="VZA130" s="4"/>
      <c r="VZB130" s="4"/>
      <c r="VZC130" s="4"/>
      <c r="VZD130" s="4"/>
      <c r="VZE130" s="4"/>
      <c r="VZF130" s="4"/>
      <c r="VZG130" s="4"/>
      <c r="VZH130" s="4"/>
      <c r="VZI130" s="4"/>
      <c r="VZJ130" s="4"/>
      <c r="VZK130" s="4"/>
      <c r="VZL130" s="4"/>
      <c r="VZM130" s="4"/>
      <c r="VZN130" s="4"/>
      <c r="VZO130" s="4"/>
      <c r="VZP130" s="4"/>
      <c r="VZQ130" s="4"/>
      <c r="VZR130" s="4"/>
      <c r="VZS130" s="4"/>
      <c r="VZT130" s="4"/>
      <c r="VZU130" s="4"/>
      <c r="VZV130" s="4"/>
      <c r="VZW130" s="4"/>
      <c r="VZX130" s="4"/>
      <c r="VZY130" s="4"/>
      <c r="VZZ130" s="4"/>
      <c r="WAA130" s="4"/>
      <c r="WAB130" s="4"/>
      <c r="WAC130" s="4"/>
      <c r="WAD130" s="4"/>
      <c r="WAE130" s="4"/>
      <c r="WAF130" s="4"/>
      <c r="WAG130" s="4"/>
      <c r="WAH130" s="4"/>
      <c r="WAI130" s="4"/>
      <c r="WAJ130" s="4"/>
      <c r="WAK130" s="4"/>
      <c r="WAL130" s="4"/>
      <c r="WAM130" s="4"/>
      <c r="WAN130" s="4"/>
      <c r="WAO130" s="4"/>
      <c r="WAP130" s="4"/>
      <c r="WAQ130" s="4"/>
      <c r="WAR130" s="4"/>
      <c r="WAS130" s="4"/>
      <c r="WAT130" s="4"/>
      <c r="WAU130" s="4"/>
      <c r="WAV130" s="4"/>
      <c r="WAW130" s="4"/>
      <c r="WAX130" s="4"/>
      <c r="WAY130" s="4"/>
      <c r="WAZ130" s="4"/>
      <c r="WBA130" s="4"/>
      <c r="WBB130" s="4"/>
      <c r="WBC130" s="4"/>
      <c r="WBD130" s="4"/>
      <c r="WBE130" s="4"/>
      <c r="WBF130" s="4"/>
      <c r="WBG130" s="4"/>
      <c r="WBH130" s="4"/>
      <c r="WBI130" s="4"/>
      <c r="WBJ130" s="4"/>
      <c r="WBK130" s="4"/>
      <c r="WBL130" s="4"/>
      <c r="WBM130" s="4"/>
      <c r="WBN130" s="4"/>
      <c r="WBO130" s="4"/>
      <c r="WBP130" s="4"/>
      <c r="WBQ130" s="4"/>
      <c r="WBR130" s="4"/>
      <c r="WBS130" s="4"/>
      <c r="WBT130" s="4"/>
      <c r="WBU130" s="4"/>
      <c r="WBV130" s="4"/>
      <c r="WBW130" s="4"/>
      <c r="WBX130" s="4"/>
      <c r="WBY130" s="4"/>
      <c r="WBZ130" s="4"/>
      <c r="WCA130" s="4"/>
      <c r="WCB130" s="4"/>
      <c r="WCC130" s="4"/>
      <c r="WCD130" s="4"/>
      <c r="WCE130" s="4"/>
      <c r="WCF130" s="4"/>
      <c r="WCG130" s="4"/>
      <c r="WCH130" s="4"/>
      <c r="WCI130" s="4"/>
      <c r="WCJ130" s="4"/>
      <c r="WCK130" s="4"/>
      <c r="WCL130" s="4"/>
      <c r="WCM130" s="4"/>
      <c r="WCN130" s="4"/>
      <c r="WCO130" s="4"/>
      <c r="WCP130" s="4"/>
      <c r="WCQ130" s="4"/>
      <c r="WCR130" s="4"/>
      <c r="WCS130" s="4"/>
      <c r="WCT130" s="4"/>
      <c r="WCU130" s="4"/>
      <c r="WCV130" s="4"/>
      <c r="WCW130" s="4"/>
      <c r="WCX130" s="4"/>
      <c r="WCY130" s="4"/>
      <c r="WCZ130" s="4"/>
      <c r="WDA130" s="4"/>
      <c r="WDB130" s="4"/>
      <c r="WDC130" s="4"/>
      <c r="WDD130" s="4"/>
      <c r="WDE130" s="4"/>
      <c r="WDF130" s="4"/>
      <c r="WDG130" s="4"/>
      <c r="WDH130" s="4"/>
      <c r="WDI130" s="4"/>
      <c r="WDJ130" s="4"/>
      <c r="WDK130" s="4"/>
      <c r="WDL130" s="4"/>
      <c r="WDM130" s="4"/>
      <c r="WDN130" s="4"/>
      <c r="WDO130" s="4"/>
      <c r="WDP130" s="4"/>
      <c r="WDQ130" s="4"/>
      <c r="WDR130" s="4"/>
      <c r="WDS130" s="4"/>
      <c r="WDT130" s="4"/>
      <c r="WDU130" s="4"/>
      <c r="WDV130" s="4"/>
      <c r="WDW130" s="4"/>
      <c r="WDX130" s="4"/>
      <c r="WDY130" s="4"/>
      <c r="WDZ130" s="4"/>
      <c r="WEA130" s="4"/>
      <c r="WEB130" s="4"/>
      <c r="WEC130" s="4"/>
      <c r="WED130" s="4"/>
      <c r="WEE130" s="4"/>
      <c r="WEF130" s="4"/>
      <c r="WEG130" s="4"/>
      <c r="WEH130" s="4"/>
      <c r="WEI130" s="4"/>
      <c r="WEJ130" s="4"/>
      <c r="WEK130" s="4"/>
      <c r="WEL130" s="4"/>
      <c r="WEM130" s="4"/>
      <c r="WEN130" s="4"/>
      <c r="WEO130" s="4"/>
      <c r="WEP130" s="4"/>
      <c r="WEQ130" s="4"/>
      <c r="WER130" s="4"/>
      <c r="WES130" s="4"/>
      <c r="WET130" s="4"/>
      <c r="WEU130" s="4"/>
      <c r="WEV130" s="4"/>
      <c r="WEW130" s="4"/>
      <c r="WEX130" s="4"/>
      <c r="WEY130" s="4"/>
      <c r="WEZ130" s="4"/>
      <c r="WFA130" s="4"/>
      <c r="WFB130" s="4"/>
      <c r="WFC130" s="4"/>
      <c r="WFD130" s="4"/>
      <c r="WFE130" s="4"/>
      <c r="WFF130" s="4"/>
      <c r="WFG130" s="4"/>
      <c r="WFH130" s="4"/>
      <c r="WFI130" s="4"/>
      <c r="WFJ130" s="4"/>
      <c r="WFK130" s="4"/>
      <c r="WFL130" s="4"/>
      <c r="WFM130" s="4"/>
      <c r="WFN130" s="4"/>
      <c r="WFO130" s="4"/>
      <c r="WFP130" s="4"/>
      <c r="WFQ130" s="4"/>
      <c r="WFR130" s="4"/>
      <c r="WFS130" s="4"/>
      <c r="WFT130" s="4"/>
      <c r="WFU130" s="4"/>
      <c r="WFV130" s="4"/>
      <c r="WFW130" s="4"/>
      <c r="WFX130" s="4"/>
      <c r="WFY130" s="4"/>
      <c r="WFZ130" s="4"/>
      <c r="WGA130" s="4"/>
      <c r="WGB130" s="4"/>
      <c r="WGC130" s="4"/>
      <c r="WGD130" s="4"/>
      <c r="WGE130" s="4"/>
      <c r="WGF130" s="4"/>
      <c r="WGG130" s="4"/>
      <c r="WGH130" s="4"/>
      <c r="WGI130" s="4"/>
      <c r="WGJ130" s="4"/>
      <c r="WGK130" s="4"/>
      <c r="WGL130" s="4"/>
      <c r="WGM130" s="4"/>
      <c r="WGN130" s="4"/>
      <c r="WGO130" s="4"/>
      <c r="WGP130" s="4"/>
      <c r="WGQ130" s="4"/>
      <c r="WGR130" s="4"/>
      <c r="WGS130" s="4"/>
      <c r="WGT130" s="4"/>
      <c r="WGU130" s="4"/>
      <c r="WGV130" s="4"/>
      <c r="WGW130" s="4"/>
      <c r="WGX130" s="4"/>
      <c r="WGY130" s="4"/>
      <c r="WGZ130" s="4"/>
      <c r="WHA130" s="4"/>
      <c r="WHB130" s="4"/>
      <c r="WHC130" s="4"/>
      <c r="WHD130" s="4"/>
      <c r="WHE130" s="4"/>
      <c r="WHF130" s="4"/>
      <c r="WHG130" s="4"/>
      <c r="WHH130" s="4"/>
      <c r="WHI130" s="4"/>
      <c r="WHJ130" s="4"/>
      <c r="WHK130" s="4"/>
      <c r="WHL130" s="4"/>
      <c r="WHM130" s="4"/>
      <c r="WHN130" s="4"/>
      <c r="WHO130" s="4"/>
      <c r="WHP130" s="4"/>
      <c r="WHQ130" s="4"/>
      <c r="WHR130" s="4"/>
      <c r="WHS130" s="4"/>
      <c r="WHT130" s="4"/>
      <c r="WHU130" s="4"/>
      <c r="WHV130" s="4"/>
      <c r="WHW130" s="4"/>
      <c r="WHX130" s="4"/>
      <c r="WHY130" s="4"/>
      <c r="WHZ130" s="4"/>
      <c r="WIA130" s="4"/>
      <c r="WIB130" s="4"/>
      <c r="WIC130" s="4"/>
      <c r="WID130" s="4"/>
      <c r="WIE130" s="4"/>
      <c r="WIF130" s="4"/>
      <c r="WIG130" s="4"/>
      <c r="WIH130" s="4"/>
      <c r="WII130" s="4"/>
      <c r="WIJ130" s="4"/>
      <c r="WIK130" s="4"/>
      <c r="WIL130" s="4"/>
      <c r="WIM130" s="4"/>
      <c r="WIN130" s="4"/>
      <c r="WIO130" s="4"/>
      <c r="WIP130" s="4"/>
      <c r="WIQ130" s="4"/>
      <c r="WIR130" s="4"/>
      <c r="WIS130" s="4"/>
      <c r="WIT130" s="4"/>
      <c r="WIU130" s="4"/>
      <c r="WIV130" s="4"/>
      <c r="WIW130" s="4"/>
      <c r="WIX130" s="4"/>
      <c r="WIY130" s="4"/>
      <c r="WIZ130" s="4"/>
      <c r="WJA130" s="4"/>
      <c r="WJB130" s="4"/>
      <c r="WJC130" s="4"/>
      <c r="WJD130" s="4"/>
      <c r="WJE130" s="4"/>
      <c r="WJF130" s="4"/>
      <c r="WJG130" s="4"/>
      <c r="WJH130" s="4"/>
      <c r="WJI130" s="4"/>
      <c r="WJJ130" s="4"/>
      <c r="WJK130" s="4"/>
      <c r="WJL130" s="4"/>
      <c r="WJM130" s="4"/>
      <c r="WJN130" s="4"/>
      <c r="WJO130" s="4"/>
      <c r="WJP130" s="4"/>
      <c r="WJQ130" s="4"/>
      <c r="WJR130" s="4"/>
      <c r="WJS130" s="4"/>
      <c r="WJT130" s="4"/>
      <c r="WJU130" s="4"/>
      <c r="WJV130" s="4"/>
      <c r="WJW130" s="4"/>
      <c r="WJX130" s="4"/>
      <c r="WJY130" s="4"/>
      <c r="WJZ130" s="4"/>
      <c r="WKA130" s="4"/>
      <c r="WKB130" s="4"/>
      <c r="WKC130" s="4"/>
      <c r="WKD130" s="4"/>
      <c r="WKE130" s="4"/>
      <c r="WKF130" s="4"/>
      <c r="WKG130" s="4"/>
      <c r="WKH130" s="4"/>
      <c r="WKI130" s="4"/>
      <c r="WKJ130" s="4"/>
      <c r="WKK130" s="4"/>
      <c r="WKL130" s="4"/>
      <c r="WKM130" s="4"/>
      <c r="WKN130" s="4"/>
      <c r="WKO130" s="4"/>
      <c r="WKP130" s="4"/>
      <c r="WKQ130" s="4"/>
      <c r="WKR130" s="4"/>
      <c r="WKS130" s="4"/>
      <c r="WKT130" s="4"/>
      <c r="WKU130" s="4"/>
      <c r="WKV130" s="4"/>
      <c r="WKW130" s="4"/>
      <c r="WKX130" s="4"/>
      <c r="WKY130" s="4"/>
      <c r="WKZ130" s="4"/>
      <c r="WLA130" s="4"/>
      <c r="WLB130" s="4"/>
      <c r="WLC130" s="4"/>
      <c r="WLD130" s="4"/>
      <c r="WLE130" s="4"/>
      <c r="WLF130" s="4"/>
      <c r="WLG130" s="4"/>
      <c r="WLH130" s="4"/>
      <c r="WLI130" s="4"/>
      <c r="WLJ130" s="4"/>
      <c r="WLK130" s="4"/>
      <c r="WLL130" s="4"/>
      <c r="WLM130" s="4"/>
      <c r="WLN130" s="4"/>
      <c r="WLO130" s="4"/>
      <c r="WLP130" s="4"/>
      <c r="WLQ130" s="4"/>
      <c r="WLR130" s="4"/>
      <c r="WLS130" s="4"/>
      <c r="WLT130" s="4"/>
      <c r="WLU130" s="4"/>
      <c r="WLV130" s="4"/>
      <c r="WLW130" s="4"/>
      <c r="WLX130" s="4"/>
      <c r="WLY130" s="4"/>
      <c r="WLZ130" s="4"/>
      <c r="WMA130" s="4"/>
      <c r="WMB130" s="4"/>
      <c r="WMC130" s="4"/>
      <c r="WMD130" s="4"/>
      <c r="WME130" s="4"/>
      <c r="WMF130" s="4"/>
      <c r="WMG130" s="4"/>
      <c r="WMH130" s="4"/>
      <c r="WMI130" s="4"/>
      <c r="WMJ130" s="4"/>
      <c r="WMK130" s="4"/>
      <c r="WML130" s="4"/>
      <c r="WMM130" s="4"/>
      <c r="WMN130" s="4"/>
      <c r="WMO130" s="4"/>
      <c r="WMP130" s="4"/>
      <c r="WMQ130" s="4"/>
      <c r="WMR130" s="4"/>
      <c r="WMS130" s="4"/>
      <c r="WMT130" s="4"/>
      <c r="WMU130" s="4"/>
      <c r="WMV130" s="4"/>
      <c r="WMW130" s="4"/>
      <c r="WMX130" s="4"/>
      <c r="WMY130" s="4"/>
      <c r="WMZ130" s="4"/>
      <c r="WNA130" s="4"/>
      <c r="WNB130" s="4"/>
      <c r="WNC130" s="4"/>
      <c r="WND130" s="4"/>
      <c r="WNE130" s="4"/>
      <c r="WNF130" s="4"/>
      <c r="WNG130" s="4"/>
      <c r="WNH130" s="4"/>
      <c r="WNI130" s="4"/>
      <c r="WNJ130" s="4"/>
      <c r="WNK130" s="4"/>
      <c r="WNL130" s="4"/>
      <c r="WNM130" s="4"/>
      <c r="WNN130" s="4"/>
      <c r="WNO130" s="4"/>
      <c r="WNP130" s="4"/>
      <c r="WNQ130" s="4"/>
      <c r="WNR130" s="4"/>
      <c r="WNS130" s="4"/>
      <c r="WNT130" s="4"/>
      <c r="WNU130" s="4"/>
      <c r="WNV130" s="4"/>
      <c r="WNW130" s="4"/>
      <c r="WNX130" s="4"/>
      <c r="WNY130" s="4"/>
      <c r="WNZ130" s="4"/>
      <c r="WOA130" s="4"/>
      <c r="WOB130" s="4"/>
      <c r="WOC130" s="4"/>
      <c r="WOD130" s="4"/>
      <c r="WOE130" s="4"/>
      <c r="WOF130" s="4"/>
      <c r="WOG130" s="4"/>
      <c r="WOH130" s="4"/>
      <c r="WOI130" s="4"/>
      <c r="WOJ130" s="4"/>
      <c r="WOK130" s="4"/>
      <c r="WOL130" s="4"/>
      <c r="WOM130" s="4"/>
      <c r="WON130" s="4"/>
      <c r="WOO130" s="4"/>
      <c r="WOP130" s="4"/>
      <c r="WOQ130" s="4"/>
      <c r="WOR130" s="4"/>
      <c r="WOS130" s="4"/>
      <c r="WOT130" s="4"/>
      <c r="WOU130" s="4"/>
      <c r="WOV130" s="4"/>
      <c r="WOW130" s="4"/>
      <c r="WOX130" s="4"/>
      <c r="WOY130" s="4"/>
      <c r="WOZ130" s="4"/>
      <c r="WPA130" s="4"/>
      <c r="WPB130" s="4"/>
      <c r="WPC130" s="4"/>
      <c r="WPD130" s="4"/>
      <c r="WPE130" s="4"/>
      <c r="WPF130" s="4"/>
      <c r="WPG130" s="4"/>
      <c r="WPH130" s="4"/>
      <c r="WPI130" s="4"/>
      <c r="WPJ130" s="4"/>
      <c r="WPK130" s="4"/>
      <c r="WPL130" s="4"/>
      <c r="WPM130" s="4"/>
      <c r="WPN130" s="4"/>
      <c r="WPO130" s="4"/>
      <c r="WPP130" s="4"/>
      <c r="WPQ130" s="4"/>
      <c r="WPR130" s="4"/>
      <c r="WPS130" s="4"/>
      <c r="WPT130" s="4"/>
      <c r="WPU130" s="4"/>
      <c r="WPV130" s="4"/>
      <c r="WPW130" s="4"/>
      <c r="WPX130" s="4"/>
      <c r="WPY130" s="4"/>
      <c r="WPZ130" s="4"/>
      <c r="WQA130" s="4"/>
      <c r="WQB130" s="4"/>
      <c r="WQC130" s="4"/>
      <c r="WQD130" s="4"/>
      <c r="WQE130" s="4"/>
      <c r="WQF130" s="4"/>
      <c r="WQG130" s="4"/>
      <c r="WQH130" s="4"/>
      <c r="WQI130" s="4"/>
      <c r="WQJ130" s="4"/>
      <c r="WQK130" s="4"/>
      <c r="WQL130" s="4"/>
      <c r="WQM130" s="4"/>
      <c r="WQN130" s="4"/>
      <c r="WQO130" s="4"/>
      <c r="WQP130" s="4"/>
      <c r="WQQ130" s="4"/>
      <c r="WQR130" s="4"/>
      <c r="WQS130" s="4"/>
      <c r="WQT130" s="4"/>
      <c r="WQU130" s="4"/>
      <c r="WQV130" s="4"/>
      <c r="WQW130" s="4"/>
      <c r="WQX130" s="4"/>
      <c r="WQY130" s="4"/>
      <c r="WQZ130" s="4"/>
      <c r="WRA130" s="4"/>
      <c r="WRB130" s="4"/>
      <c r="WRC130" s="4"/>
      <c r="WRD130" s="4"/>
      <c r="WRE130" s="4"/>
      <c r="WRF130" s="4"/>
      <c r="WRG130" s="4"/>
      <c r="WRH130" s="4"/>
      <c r="WRI130" s="4"/>
      <c r="WRJ130" s="4"/>
      <c r="WRK130" s="4"/>
      <c r="WRL130" s="4"/>
      <c r="WRM130" s="4"/>
      <c r="WRN130" s="4"/>
      <c r="WRO130" s="4"/>
      <c r="WRP130" s="4"/>
      <c r="WRQ130" s="4"/>
      <c r="WRR130" s="4"/>
      <c r="WRS130" s="4"/>
      <c r="WRT130" s="4"/>
      <c r="WRU130" s="4"/>
      <c r="WRV130" s="4"/>
      <c r="WRW130" s="4"/>
      <c r="WRX130" s="4"/>
      <c r="WRY130" s="4"/>
      <c r="WRZ130" s="4"/>
      <c r="WSA130" s="4"/>
      <c r="WSB130" s="4"/>
      <c r="WSC130" s="4"/>
      <c r="WSD130" s="4"/>
      <c r="WSE130" s="4"/>
      <c r="WSF130" s="4"/>
      <c r="WSG130" s="4"/>
      <c r="WSH130" s="4"/>
      <c r="WSI130" s="4"/>
      <c r="WSJ130" s="4"/>
      <c r="WSK130" s="4"/>
      <c r="WSL130" s="4"/>
      <c r="WSM130" s="4"/>
      <c r="WSN130" s="4"/>
      <c r="WSO130" s="4"/>
      <c r="WSP130" s="4"/>
      <c r="WSQ130" s="4"/>
      <c r="WSR130" s="4"/>
      <c r="WSS130" s="4"/>
      <c r="WST130" s="4"/>
      <c r="WSU130" s="4"/>
      <c r="WSV130" s="4"/>
      <c r="WSW130" s="4"/>
      <c r="WSX130" s="4"/>
      <c r="WSY130" s="4"/>
      <c r="WSZ130" s="4"/>
      <c r="WTA130" s="4"/>
      <c r="WTB130" s="4"/>
      <c r="WTC130" s="4"/>
      <c r="WTD130" s="4"/>
      <c r="WTE130" s="4"/>
      <c r="WTF130" s="4"/>
      <c r="WTG130" s="4"/>
      <c r="WTH130" s="4"/>
      <c r="WTI130" s="4"/>
      <c r="WTJ130" s="4"/>
      <c r="WTK130" s="4"/>
      <c r="WTL130" s="4"/>
      <c r="WTM130" s="4"/>
      <c r="WTN130" s="4"/>
      <c r="WTO130" s="4"/>
      <c r="WTP130" s="4"/>
      <c r="WTQ130" s="4"/>
      <c r="WTR130" s="4"/>
      <c r="WTS130" s="4"/>
      <c r="WTT130" s="4"/>
      <c r="WTU130" s="4"/>
      <c r="WTV130" s="4"/>
      <c r="WTW130" s="4"/>
      <c r="WTX130" s="4"/>
      <c r="WTY130" s="4"/>
      <c r="WTZ130" s="4"/>
      <c r="WUA130" s="4"/>
      <c r="WUB130" s="4"/>
      <c r="WUC130" s="4"/>
      <c r="WUD130" s="4"/>
      <c r="WUE130" s="4"/>
      <c r="WUF130" s="4"/>
      <c r="WUG130" s="4"/>
      <c r="WUH130" s="4"/>
      <c r="WUI130" s="4"/>
      <c r="WUJ130" s="4"/>
      <c r="WUK130" s="4"/>
      <c r="WUL130" s="4"/>
      <c r="WUM130" s="4"/>
      <c r="WUN130" s="4"/>
      <c r="WUO130" s="4"/>
      <c r="WUP130" s="4"/>
      <c r="WUQ130" s="4"/>
      <c r="WUR130" s="4"/>
      <c r="WUS130" s="4"/>
      <c r="WUT130" s="4"/>
      <c r="WUU130" s="4"/>
      <c r="WUV130" s="4"/>
      <c r="WUW130" s="4"/>
      <c r="WUX130" s="4"/>
      <c r="WUY130" s="4"/>
      <c r="WUZ130" s="4"/>
      <c r="WVA130" s="4"/>
      <c r="WVB130" s="4"/>
      <c r="WVC130" s="4"/>
      <c r="WVD130" s="4"/>
      <c r="WVE130" s="4"/>
      <c r="WVF130" s="4"/>
      <c r="WVG130" s="4"/>
      <c r="WVH130" s="4"/>
      <c r="WVI130" s="4"/>
      <c r="WVJ130" s="4"/>
      <c r="WVK130" s="4"/>
      <c r="WVL130" s="4"/>
      <c r="WVM130" s="4"/>
      <c r="WVN130" s="4"/>
      <c r="WVO130" s="4"/>
      <c r="WVP130" s="4"/>
      <c r="WVQ130" s="4"/>
      <c r="WVR130" s="4"/>
      <c r="WVS130" s="4"/>
      <c r="WVT130" s="4"/>
      <c r="WVU130" s="4"/>
      <c r="WVV130" s="4"/>
      <c r="WVW130" s="4"/>
      <c r="WVX130" s="4"/>
      <c r="WVY130" s="4"/>
      <c r="WVZ130" s="4"/>
      <c r="WWA130" s="4"/>
      <c r="WWB130" s="4"/>
      <c r="WWC130" s="4"/>
      <c r="WWD130" s="4"/>
      <c r="WWE130" s="4"/>
      <c r="WWF130" s="4"/>
      <c r="WWG130" s="4"/>
      <c r="WWH130" s="4"/>
      <c r="WWI130" s="4"/>
      <c r="WWJ130" s="4"/>
      <c r="WWK130" s="4"/>
      <c r="WWL130" s="4"/>
      <c r="WWM130" s="4"/>
      <c r="WWN130" s="4"/>
      <c r="WWO130" s="4"/>
      <c r="WWP130" s="4"/>
      <c r="WWQ130" s="4"/>
      <c r="WWR130" s="4"/>
      <c r="WWS130" s="4"/>
      <c r="WWT130" s="4"/>
      <c r="WWU130" s="4"/>
      <c r="WWV130" s="4"/>
      <c r="WWW130" s="4"/>
      <c r="WWX130" s="4"/>
      <c r="WWY130" s="4"/>
      <c r="WWZ130" s="4"/>
      <c r="WXA130" s="4"/>
      <c r="WXB130" s="4"/>
      <c r="WXC130" s="4"/>
      <c r="WXD130" s="4"/>
      <c r="WXE130" s="4"/>
      <c r="WXF130" s="4"/>
      <c r="WXG130" s="4"/>
      <c r="WXH130" s="4"/>
      <c r="WXI130" s="4"/>
      <c r="WXJ130" s="4"/>
      <c r="WXK130" s="4"/>
      <c r="WXL130" s="4"/>
      <c r="WXM130" s="4"/>
      <c r="WXN130" s="4"/>
      <c r="WXO130" s="4"/>
      <c r="WXP130" s="4"/>
      <c r="WXQ130" s="4"/>
      <c r="WXR130" s="4"/>
      <c r="WXS130" s="4"/>
      <c r="WXT130" s="4"/>
      <c r="WXU130" s="4"/>
      <c r="WXV130" s="4"/>
      <c r="WXW130" s="4"/>
      <c r="WXX130" s="4"/>
      <c r="WXY130" s="4"/>
      <c r="WXZ130" s="4"/>
      <c r="WYA130" s="4"/>
      <c r="WYB130" s="4"/>
      <c r="WYC130" s="4"/>
      <c r="WYD130" s="4"/>
      <c r="WYE130" s="4"/>
      <c r="WYF130" s="4"/>
      <c r="WYG130" s="4"/>
      <c r="WYH130" s="4"/>
      <c r="WYI130" s="4"/>
      <c r="WYJ130" s="4"/>
      <c r="WYK130" s="4"/>
      <c r="WYL130" s="4"/>
      <c r="WYM130" s="4"/>
      <c r="WYN130" s="4"/>
      <c r="WYO130" s="4"/>
      <c r="WYP130" s="4"/>
      <c r="WYQ130" s="4"/>
      <c r="WYR130" s="4"/>
      <c r="WYS130" s="4"/>
      <c r="WYT130" s="4"/>
      <c r="WYU130" s="4"/>
      <c r="WYV130" s="4"/>
      <c r="WYW130" s="4"/>
      <c r="WYX130" s="4"/>
      <c r="WYY130" s="4"/>
      <c r="WYZ130" s="4"/>
      <c r="WZA130" s="4"/>
      <c r="WZB130" s="4"/>
      <c r="WZC130" s="4"/>
      <c r="WZD130" s="4"/>
      <c r="WZE130" s="4"/>
      <c r="WZF130" s="4"/>
      <c r="WZG130" s="4"/>
      <c r="WZH130" s="4"/>
      <c r="WZI130" s="4"/>
      <c r="WZJ130" s="4"/>
      <c r="WZK130" s="4"/>
      <c r="WZL130" s="4"/>
      <c r="WZM130" s="4"/>
      <c r="WZN130" s="4"/>
      <c r="WZO130" s="4"/>
      <c r="WZP130" s="4"/>
      <c r="WZQ130" s="4"/>
      <c r="WZR130" s="4"/>
      <c r="WZS130" s="4"/>
      <c r="WZT130" s="4"/>
      <c r="WZU130" s="4"/>
      <c r="WZV130" s="4"/>
      <c r="WZW130" s="4"/>
      <c r="WZX130" s="4"/>
      <c r="WZY130" s="4"/>
      <c r="WZZ130" s="4"/>
      <c r="XAA130" s="4"/>
      <c r="XAB130" s="4"/>
      <c r="XAC130" s="4"/>
      <c r="XAD130" s="4"/>
      <c r="XAE130" s="4"/>
      <c r="XAF130" s="4"/>
      <c r="XAG130" s="4"/>
      <c r="XAH130" s="4"/>
      <c r="XAI130" s="4"/>
      <c r="XAJ130" s="4"/>
      <c r="XAK130" s="4"/>
      <c r="XAL130" s="4"/>
      <c r="XAM130" s="4"/>
      <c r="XAN130" s="4"/>
      <c r="XAO130" s="4"/>
      <c r="XAP130" s="4"/>
      <c r="XAQ130" s="4"/>
      <c r="XAR130" s="4"/>
      <c r="XAS130" s="4"/>
      <c r="XAT130" s="4"/>
      <c r="XAU130" s="4"/>
      <c r="XAV130" s="4"/>
      <c r="XAW130" s="4"/>
      <c r="XAX130" s="4"/>
      <c r="XAY130" s="4"/>
      <c r="XAZ130" s="4"/>
      <c r="XBA130" s="4"/>
      <c r="XBB130" s="4"/>
      <c r="XBC130" s="4"/>
      <c r="XBD130" s="4"/>
      <c r="XBE130" s="4"/>
      <c r="XBF130" s="4"/>
      <c r="XBG130" s="4"/>
      <c r="XBH130" s="4"/>
      <c r="XBI130" s="4"/>
      <c r="XBJ130" s="4"/>
      <c r="XBK130" s="4"/>
      <c r="XBL130" s="4"/>
      <c r="XBM130" s="4"/>
      <c r="XBN130" s="4"/>
      <c r="XBO130" s="4"/>
      <c r="XBP130" s="4"/>
      <c r="XBQ130" s="4"/>
      <c r="XBR130" s="4"/>
      <c r="XBS130" s="4"/>
      <c r="XBT130" s="4"/>
      <c r="XBU130" s="4"/>
      <c r="XBV130" s="4"/>
      <c r="XBW130" s="4"/>
      <c r="XBX130" s="4"/>
      <c r="XBY130" s="4"/>
      <c r="XBZ130" s="4"/>
      <c r="XCA130" s="4"/>
      <c r="XCB130" s="4"/>
      <c r="XCC130" s="4"/>
      <c r="XCD130" s="4"/>
      <c r="XCE130" s="4"/>
      <c r="XCF130" s="4"/>
      <c r="XCG130" s="4"/>
      <c r="XCH130" s="4"/>
      <c r="XCI130" s="4"/>
      <c r="XCJ130" s="4"/>
      <c r="XCK130" s="4"/>
      <c r="XCL130" s="4"/>
      <c r="XCM130" s="4"/>
      <c r="XCN130" s="4"/>
      <c r="XCO130" s="4"/>
      <c r="XCP130" s="4"/>
      <c r="XCQ130" s="4"/>
      <c r="XCR130" s="4"/>
      <c r="XCS130" s="4"/>
      <c r="XCT130" s="4"/>
      <c r="XCU130" s="4"/>
      <c r="XCV130" s="4"/>
      <c r="XCW130" s="4"/>
      <c r="XCY130" s="4"/>
      <c r="XCZ130" s="4"/>
      <c r="XDA130" s="4"/>
      <c r="XDB130" s="4"/>
      <c r="XDC130" s="4"/>
      <c r="XDD130" s="4"/>
      <c r="XDE130" s="4"/>
      <c r="XDF130" s="4"/>
      <c r="XDG130" s="4"/>
      <c r="XDH130" s="4"/>
      <c r="XDI130" s="4"/>
      <c r="XDJ130" s="4"/>
      <c r="XDK130" s="4"/>
      <c r="XDL130" s="4"/>
      <c r="XDM130" s="4"/>
      <c r="XDN130" s="4"/>
      <c r="XDO130" s="4"/>
      <c r="XDP130" s="4"/>
      <c r="XDQ130" s="4"/>
      <c r="XDR130" s="4"/>
      <c r="XDS130" s="4"/>
      <c r="XDT130" s="4"/>
      <c r="XDU130" s="4"/>
      <c r="XDV130" s="4"/>
      <c r="XDW130" s="4"/>
      <c r="XDX130" s="4"/>
      <c r="XDY130" s="4"/>
      <c r="XDZ130" s="4"/>
      <c r="XEA130" s="4"/>
      <c r="XEB130" s="4"/>
      <c r="XEC130" s="4"/>
      <c r="XED130" s="4"/>
      <c r="XEE130" s="4"/>
      <c r="XEF130" s="4"/>
      <c r="XEG130" s="4"/>
      <c r="XEH130" s="4"/>
      <c r="XEI130" s="4"/>
      <c r="XEJ130" s="4"/>
      <c r="XEK130" s="4"/>
      <c r="XEL130" s="4"/>
      <c r="XEM130" s="4"/>
      <c r="XEN130" s="4"/>
      <c r="XEO130" s="4"/>
      <c r="XEP130" s="4"/>
      <c r="XEQ130" s="4"/>
      <c r="XER130" s="4"/>
      <c r="XES130" s="4"/>
      <c r="XET130" s="4"/>
      <c r="XEU130" s="4"/>
      <c r="XEV130" s="4"/>
      <c r="XEW130" s="4"/>
      <c r="XEX130" s="4"/>
      <c r="XEY130" s="4"/>
      <c r="XEZ130" s="4"/>
      <c r="XFA130" s="4"/>
      <c r="XFB130" s="4"/>
      <c r="XFC130" s="4"/>
      <c r="XFD130" s="4"/>
    </row>
    <row r="131" ht="14.25" spans="1:9">
      <c r="A131" s="12">
        <v>1</v>
      </c>
      <c r="B131" s="13" t="s">
        <v>413</v>
      </c>
      <c r="C131" s="13" t="s">
        <v>414</v>
      </c>
      <c r="D131" s="16" t="str">
        <f>"唐墨馨"</f>
        <v>唐墨馨</v>
      </c>
      <c r="E131" s="16" t="str">
        <f t="shared" si="9"/>
        <v>女</v>
      </c>
      <c r="F131" s="17" t="s">
        <v>415</v>
      </c>
      <c r="G131" s="16" t="str">
        <f>"341204199612152424"</f>
        <v>341204199612152424</v>
      </c>
      <c r="H131" s="16" t="str">
        <f>"18130730936"</f>
        <v>18130730936</v>
      </c>
      <c r="I131" s="26"/>
    </row>
    <row r="132" ht="14.25" spans="1:9">
      <c r="A132" s="12">
        <v>2</v>
      </c>
      <c r="B132" s="13" t="s">
        <v>413</v>
      </c>
      <c r="C132" s="13" t="s">
        <v>416</v>
      </c>
      <c r="D132" s="14" t="str">
        <f>"徐静文"</f>
        <v>徐静文</v>
      </c>
      <c r="E132" s="14" t="str">
        <f t="shared" si="9"/>
        <v>女</v>
      </c>
      <c r="F132" s="17" t="s">
        <v>417</v>
      </c>
      <c r="G132" s="14" t="str">
        <f>"341225199701152321"</f>
        <v>341225199701152321</v>
      </c>
      <c r="H132" s="14" t="str">
        <f>"18356835324"</f>
        <v>18356835324</v>
      </c>
      <c r="I132" s="26"/>
    </row>
    <row r="133" ht="14.25" spans="1:9">
      <c r="A133" s="12">
        <v>1</v>
      </c>
      <c r="B133" s="13" t="s">
        <v>418</v>
      </c>
      <c r="C133" s="13" t="s">
        <v>419</v>
      </c>
      <c r="D133" s="16" t="str">
        <f>"李梦兰"</f>
        <v>李梦兰</v>
      </c>
      <c r="E133" s="16" t="str">
        <f t="shared" si="9"/>
        <v>女</v>
      </c>
      <c r="F133" s="17" t="s">
        <v>420</v>
      </c>
      <c r="G133" s="16" t="str">
        <f>"341203199708033124"</f>
        <v>341203199708033124</v>
      </c>
      <c r="H133" s="16" t="str">
        <f>"18325903820"</f>
        <v>18325903820</v>
      </c>
      <c r="I133" s="26"/>
    </row>
    <row r="134" ht="14.25" spans="1:9">
      <c r="A134" s="12">
        <v>2</v>
      </c>
      <c r="B134" s="13" t="s">
        <v>418</v>
      </c>
      <c r="C134" s="13" t="s">
        <v>421</v>
      </c>
      <c r="D134" s="14" t="str">
        <f>"郝辉"</f>
        <v>郝辉</v>
      </c>
      <c r="E134" s="14" t="str">
        <f t="shared" ref="E134:E137" si="10">"男"</f>
        <v>男</v>
      </c>
      <c r="F134" s="17" t="s">
        <v>31</v>
      </c>
      <c r="G134" s="14" t="str">
        <f>"341202199805063572"</f>
        <v>341202199805063572</v>
      </c>
      <c r="H134" s="14" t="str">
        <f>"15555950013"</f>
        <v>15555950013</v>
      </c>
      <c r="I134" s="26"/>
    </row>
    <row r="135" ht="14.25" spans="1:9">
      <c r="A135" s="12">
        <v>3</v>
      </c>
      <c r="B135" s="13" t="s">
        <v>418</v>
      </c>
      <c r="C135" s="13" t="s">
        <v>422</v>
      </c>
      <c r="D135" s="14" t="str">
        <f>"张无忌"</f>
        <v>张无忌</v>
      </c>
      <c r="E135" s="14" t="str">
        <f t="shared" si="10"/>
        <v>男</v>
      </c>
      <c r="F135" s="17" t="s">
        <v>423</v>
      </c>
      <c r="G135" s="14" t="str">
        <f>"34120419971109061X"</f>
        <v>34120419971109061X</v>
      </c>
      <c r="H135" s="14" t="str">
        <f>"18949078709"</f>
        <v>18949078709</v>
      </c>
      <c r="I135" s="26"/>
    </row>
    <row r="136" ht="14.25" spans="1:9">
      <c r="A136" s="12">
        <v>4</v>
      </c>
      <c r="B136" s="13" t="s">
        <v>418</v>
      </c>
      <c r="C136" s="13" t="s">
        <v>424</v>
      </c>
      <c r="D136" s="14" t="str">
        <f>"刘昊"</f>
        <v>刘昊</v>
      </c>
      <c r="E136" s="14" t="str">
        <f t="shared" si="10"/>
        <v>男</v>
      </c>
      <c r="F136" s="17" t="s">
        <v>72</v>
      </c>
      <c r="G136" s="14" t="str">
        <f>"341282199710184314"</f>
        <v>341282199710184314</v>
      </c>
      <c r="H136" s="14" t="str">
        <f>"15155209870"</f>
        <v>15155209870</v>
      </c>
      <c r="I136" s="26"/>
    </row>
    <row r="137" ht="14.25" spans="1:9">
      <c r="A137" s="12">
        <v>5</v>
      </c>
      <c r="B137" s="13" t="s">
        <v>418</v>
      </c>
      <c r="C137" s="13" t="s">
        <v>425</v>
      </c>
      <c r="D137" s="14" t="str">
        <f>"杨磊"</f>
        <v>杨磊</v>
      </c>
      <c r="E137" s="14" t="str">
        <f t="shared" si="10"/>
        <v>男</v>
      </c>
      <c r="F137" s="17" t="s">
        <v>426</v>
      </c>
      <c r="G137" s="14" t="str">
        <f>"341221199605075535"</f>
        <v>341221199605075535</v>
      </c>
      <c r="H137" s="14" t="str">
        <f>"19965877320"</f>
        <v>19965877320</v>
      </c>
      <c r="I137" s="26"/>
    </row>
  </sheetData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ASA</cp:lastModifiedBy>
  <dcterms:created xsi:type="dcterms:W3CDTF">2006-09-16T00:00:00Z</dcterms:created>
  <dcterms:modified xsi:type="dcterms:W3CDTF">2022-07-18T10:27:29Z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26C0D12CF93743B4B622252C297B98C7</vt:lpwstr>
  </property>
  <property fmtid="{D5CDD505-2E9C-101B-9397-08002B2CF9AE}" pid="3" name="KSOProductBuildVer">
    <vt:lpwstr>2052-11.1.0.11830</vt:lpwstr>
  </property>
</Properties>
</file>