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通过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<sst xmlns="http://schemas.openxmlformats.org/spreadsheetml/2006/main" count="216" uniqueCount="14">
  <si>
    <t>附件：海南省应急管理厅直属事业单位2022年招聘通过资格初审合格人员名单</t>
  </si>
  <si>
    <t>序号</t>
  </si>
  <si>
    <t>报考号</t>
  </si>
  <si>
    <t>报考岗位</t>
  </si>
  <si>
    <t>姓名</t>
  </si>
  <si>
    <t>0101_管理岗01</t>
  </si>
  <si>
    <t>0102_专业技术岗01</t>
  </si>
  <si>
    <t>0103_专业技术岗02</t>
  </si>
  <si>
    <t>0201_专业技术岗03</t>
  </si>
  <si>
    <t>0202_管理岗02</t>
  </si>
  <si>
    <t>0203_管理岗03</t>
  </si>
  <si>
    <t>0301_专业技术岗04</t>
  </si>
  <si>
    <t>0302_专业技术岗05</t>
  </si>
  <si>
    <t>0303_专业技术岗06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</si>
</sst>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I5" sqref="I5"/>
    </sheetView>
  </sheetViews>
  <sheetFormatPr defaultColWidth="9.00390625" defaultRowHeight="15"/>
  <cols>
    <col min="1" max="1" width="7.421875" style="2" customWidth="1"/>
    <col min="2" max="2" width="32.421875" style="2" customWidth="1"/>
    <col min="3" max="3" width="28.421875" style="2" customWidth="1"/>
    <col min="4" max="4" width="18.57421875" style="2" customWidth="1"/>
    <col min="5" max="16384" width="9.00390625" style="2" customWidth="1"/>
  </cols>
  <sheetData>
    <row r="1" spans="1:4" ht="57.7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30" customHeight="1">
      <c r="A3" s="7">
        <v>1</v>
      </c>
      <c r="B3" s="7" t="str">
        <f>"38002022050609381394360"</f>
        <v>38002022050609381394360</v>
      </c>
      <c r="C3" s="7" t="s">
        <v>5</v>
      </c>
      <c r="D3" s="7" t="str">
        <f>"程思瀚"</f>
        <v>程思瀚</v>
      </c>
    </row>
    <row r="4" spans="1:4" ht="30" customHeight="1">
      <c r="A4" s="7">
        <v>2</v>
      </c>
      <c r="B4" s="7" t="str">
        <f>"38002022050614375694409"</f>
        <v>38002022050614375694409</v>
      </c>
      <c r="C4" s="7" t="s">
        <v>5</v>
      </c>
      <c r="D4" s="7" t="str">
        <f>"赵文珍"</f>
        <v>赵文珍</v>
      </c>
    </row>
    <row r="5" spans="1:4" ht="30" customHeight="1">
      <c r="A5" s="7">
        <v>3</v>
      </c>
      <c r="B5" s="7" t="str">
        <f>"38002022050615140894418"</f>
        <v>38002022050615140894418</v>
      </c>
      <c r="C5" s="7" t="s">
        <v>5</v>
      </c>
      <c r="D5" s="7" t="str">
        <f>"周梦霖"</f>
        <v>周梦霖</v>
      </c>
    </row>
    <row r="6" spans="1:4" ht="30" customHeight="1">
      <c r="A6" s="7">
        <v>4</v>
      </c>
      <c r="B6" s="7" t="str">
        <f>"38002022050618174594447"</f>
        <v>38002022050618174594447</v>
      </c>
      <c r="C6" s="7" t="s">
        <v>5</v>
      </c>
      <c r="D6" s="7" t="str">
        <f>"潘清斌"</f>
        <v>潘清斌</v>
      </c>
    </row>
    <row r="7" spans="1:4" ht="30" customHeight="1">
      <c r="A7" s="7">
        <v>5</v>
      </c>
      <c r="B7" s="7" t="str">
        <f>"38002022050619080394458"</f>
        <v>38002022050619080394458</v>
      </c>
      <c r="C7" s="7" t="s">
        <v>5</v>
      </c>
      <c r="D7" s="7" t="str">
        <f>"王小凡"</f>
        <v>王小凡</v>
      </c>
    </row>
    <row r="8" spans="1:4" ht="30" customHeight="1">
      <c r="A8" s="7">
        <v>6</v>
      </c>
      <c r="B8" s="7" t="str">
        <f>"38002022050620283594468"</f>
        <v>38002022050620283594468</v>
      </c>
      <c r="C8" s="7" t="s">
        <v>5</v>
      </c>
      <c r="D8" s="7" t="str">
        <f>"钟雨雨"</f>
        <v>钟雨雨</v>
      </c>
    </row>
    <row r="9" spans="1:4" ht="30" customHeight="1">
      <c r="A9" s="7">
        <v>7</v>
      </c>
      <c r="B9" s="7" t="str">
        <f>"38002022050620313594469"</f>
        <v>38002022050620313594469</v>
      </c>
      <c r="C9" s="7" t="s">
        <v>5</v>
      </c>
      <c r="D9" s="7" t="str">
        <f>"许婧媛"</f>
        <v>许婧媛</v>
      </c>
    </row>
    <row r="10" spans="1:4" ht="30" customHeight="1">
      <c r="A10" s="7">
        <v>8</v>
      </c>
      <c r="B10" s="7" t="str">
        <f>"38002022050623180294486"</f>
        <v>38002022050623180294486</v>
      </c>
      <c r="C10" s="7" t="s">
        <v>5</v>
      </c>
      <c r="D10" s="7" t="str">
        <f>"谢佳彤"</f>
        <v>谢佳彤</v>
      </c>
    </row>
    <row r="11" spans="1:4" ht="30" customHeight="1">
      <c r="A11" s="7">
        <v>9</v>
      </c>
      <c r="B11" s="7" t="str">
        <f>"38002022050821354794581"</f>
        <v>38002022050821354794581</v>
      </c>
      <c r="C11" s="7" t="s">
        <v>5</v>
      </c>
      <c r="D11" s="7" t="str">
        <f>"唐丹丹"</f>
        <v>唐丹丹</v>
      </c>
    </row>
    <row r="12" spans="1:4" ht="30" customHeight="1">
      <c r="A12" s="7">
        <v>10</v>
      </c>
      <c r="B12" s="7" t="str">
        <f>"38002022050910455794598"</f>
        <v>38002022050910455794598</v>
      </c>
      <c r="C12" s="7" t="s">
        <v>5</v>
      </c>
      <c r="D12" s="7" t="str">
        <f>"韩晓怡"</f>
        <v>韩晓怡</v>
      </c>
    </row>
    <row r="13" spans="1:4" ht="30" customHeight="1">
      <c r="A13" s="7">
        <v>11</v>
      </c>
      <c r="B13" s="7" t="str">
        <f>"38002022050915381794616"</f>
        <v>38002022050915381794616</v>
      </c>
      <c r="C13" s="7" t="s">
        <v>5</v>
      </c>
      <c r="D13" s="7" t="str">
        <f>"翁烈锋"</f>
        <v>翁烈锋</v>
      </c>
    </row>
    <row r="14" spans="1:4" ht="30" customHeight="1">
      <c r="A14" s="7">
        <v>12</v>
      </c>
      <c r="B14" s="7" t="str">
        <f>"38002022050921430094635"</f>
        <v>38002022050921430094635</v>
      </c>
      <c r="C14" s="7" t="s">
        <v>5</v>
      </c>
      <c r="D14" s="7" t="str">
        <f>"陈宇丽"</f>
        <v>陈宇丽</v>
      </c>
    </row>
    <row r="15" spans="1:4" ht="30" customHeight="1">
      <c r="A15" s="7">
        <v>13</v>
      </c>
      <c r="B15" s="7" t="str">
        <f>"38002022050921574094636"</f>
        <v>38002022050921574094636</v>
      </c>
      <c r="C15" s="7" t="s">
        <v>5</v>
      </c>
      <c r="D15" s="7" t="str">
        <f>"许晓坤"</f>
        <v>许晓坤</v>
      </c>
    </row>
    <row r="16" spans="1:4" ht="30" customHeight="1">
      <c r="A16" s="7">
        <v>14</v>
      </c>
      <c r="B16" s="7" t="str">
        <f>"38002022051017385294664"</f>
        <v>38002022051017385294664</v>
      </c>
      <c r="C16" s="7" t="s">
        <v>5</v>
      </c>
      <c r="D16" s="7" t="str">
        <f>"郑婷婷"</f>
        <v>郑婷婷</v>
      </c>
    </row>
    <row r="17" spans="1:4" ht="30" customHeight="1">
      <c r="A17" s="7">
        <v>15</v>
      </c>
      <c r="B17" s="7" t="str">
        <f>"38002022051019370494672"</f>
        <v>38002022051019370494672</v>
      </c>
      <c r="C17" s="7" t="s">
        <v>5</v>
      </c>
      <c r="D17" s="7" t="str">
        <f>"周雪敏"</f>
        <v>周雪敏</v>
      </c>
    </row>
    <row r="18" spans="1:4" ht="30" customHeight="1">
      <c r="A18" s="7">
        <v>16</v>
      </c>
      <c r="B18" s="7" t="str">
        <f>"38002022051110054994702"</f>
        <v>38002022051110054994702</v>
      </c>
      <c r="C18" s="7" t="s">
        <v>5</v>
      </c>
      <c r="D18" s="7" t="str">
        <f>"林诗婷"</f>
        <v>林诗婷</v>
      </c>
    </row>
    <row r="19" spans="1:4" ht="30" customHeight="1">
      <c r="A19" s="7">
        <v>17</v>
      </c>
      <c r="B19" s="7" t="str">
        <f>"38002022051121291694757"</f>
        <v>38002022051121291694757</v>
      </c>
      <c r="C19" s="7" t="s">
        <v>5</v>
      </c>
      <c r="D19" s="7" t="str">
        <f>"云丹怡"</f>
        <v>云丹怡</v>
      </c>
    </row>
    <row r="20" spans="1:4" ht="30" customHeight="1">
      <c r="A20" s="7">
        <v>18</v>
      </c>
      <c r="B20" s="7" t="str">
        <f>"38002022051123262294771"</f>
        <v>38002022051123262294771</v>
      </c>
      <c r="C20" s="7" t="s">
        <v>5</v>
      </c>
      <c r="D20" s="7" t="str">
        <f>"滕青"</f>
        <v>滕青</v>
      </c>
    </row>
    <row r="21" spans="1:4" ht="30" customHeight="1">
      <c r="A21" s="7">
        <v>19</v>
      </c>
      <c r="B21" s="7" t="str">
        <f>"38002022051208432394779"</f>
        <v>38002022051208432394779</v>
      </c>
      <c r="C21" s="7" t="s">
        <v>5</v>
      </c>
      <c r="D21" s="7" t="str">
        <f>"李柯柯"</f>
        <v>李柯柯</v>
      </c>
    </row>
    <row r="22" spans="1:4" ht="30" customHeight="1">
      <c r="A22" s="7">
        <v>20</v>
      </c>
      <c r="B22" s="7" t="str">
        <f>"38002022050609093394352"</f>
        <v>38002022050609093394352</v>
      </c>
      <c r="C22" s="7" t="s">
        <v>6</v>
      </c>
      <c r="D22" s="7" t="str">
        <f>"陈立虎"</f>
        <v>陈立虎</v>
      </c>
    </row>
    <row r="23" spans="1:4" ht="30" customHeight="1">
      <c r="A23" s="7">
        <v>21</v>
      </c>
      <c r="B23" s="7" t="str">
        <f>"38002022050609491794365"</f>
        <v>38002022050609491794365</v>
      </c>
      <c r="C23" s="7" t="s">
        <v>6</v>
      </c>
      <c r="D23" s="7" t="str">
        <f>"宋锐"</f>
        <v>宋锐</v>
      </c>
    </row>
    <row r="24" spans="1:4" ht="30" customHeight="1">
      <c r="A24" s="7">
        <v>22</v>
      </c>
      <c r="B24" s="7" t="str">
        <f>"38002022050610483794378"</f>
        <v>38002022050610483794378</v>
      </c>
      <c r="C24" s="7" t="s">
        <v>6</v>
      </c>
      <c r="D24" s="7" t="str">
        <f>"莫雯娇"</f>
        <v>莫雯娇</v>
      </c>
    </row>
    <row r="25" spans="1:4" ht="30" customHeight="1">
      <c r="A25" s="7">
        <v>23</v>
      </c>
      <c r="B25" s="7" t="str">
        <f>"38002022050612162994391"</f>
        <v>38002022050612162994391</v>
      </c>
      <c r="C25" s="7" t="s">
        <v>6</v>
      </c>
      <c r="D25" s="7" t="str">
        <f>"谢骞"</f>
        <v>谢骞</v>
      </c>
    </row>
    <row r="26" spans="1:4" ht="30" customHeight="1">
      <c r="A26" s="7">
        <v>24</v>
      </c>
      <c r="B26" s="7" t="str">
        <f>"38002022050614054794404"</f>
        <v>38002022050614054794404</v>
      </c>
      <c r="C26" s="7" t="s">
        <v>6</v>
      </c>
      <c r="D26" s="7" t="str">
        <f>"邢武"</f>
        <v>邢武</v>
      </c>
    </row>
    <row r="27" spans="1:4" ht="30" customHeight="1">
      <c r="A27" s="7">
        <v>25</v>
      </c>
      <c r="B27" s="7" t="str">
        <f>"38002022050614182694405"</f>
        <v>38002022050614182694405</v>
      </c>
      <c r="C27" s="7" t="s">
        <v>6</v>
      </c>
      <c r="D27" s="7" t="str">
        <f>"符妹"</f>
        <v>符妹</v>
      </c>
    </row>
    <row r="28" spans="1:4" ht="30" customHeight="1">
      <c r="A28" s="7">
        <v>26</v>
      </c>
      <c r="B28" s="7" t="str">
        <f>"38002022050614314094407"</f>
        <v>38002022050614314094407</v>
      </c>
      <c r="C28" s="7" t="s">
        <v>6</v>
      </c>
      <c r="D28" s="7" t="str">
        <f>"王彦军"</f>
        <v>王彦军</v>
      </c>
    </row>
    <row r="29" spans="1:4" ht="30" customHeight="1">
      <c r="A29" s="7">
        <v>27</v>
      </c>
      <c r="B29" s="7" t="str">
        <f>"38002022050614392794410"</f>
        <v>38002022050614392794410</v>
      </c>
      <c r="C29" s="7" t="s">
        <v>6</v>
      </c>
      <c r="D29" s="7" t="str">
        <f>"潘孝通"</f>
        <v>潘孝通</v>
      </c>
    </row>
    <row r="30" spans="1:4" ht="30" customHeight="1">
      <c r="A30" s="7">
        <v>28</v>
      </c>
      <c r="B30" s="7" t="str">
        <f>"38002022050619050294457"</f>
        <v>38002022050619050294457</v>
      </c>
      <c r="C30" s="7" t="s">
        <v>6</v>
      </c>
      <c r="D30" s="7" t="str">
        <f>"杨晨慧"</f>
        <v>杨晨慧</v>
      </c>
    </row>
    <row r="31" spans="1:4" ht="30" customHeight="1">
      <c r="A31" s="7">
        <v>29</v>
      </c>
      <c r="B31" s="7" t="str">
        <f>"38002022050620154494465"</f>
        <v>38002022050620154494465</v>
      </c>
      <c r="C31" s="7" t="s">
        <v>6</v>
      </c>
      <c r="D31" s="7" t="str">
        <f>"邱鹏志"</f>
        <v>邱鹏志</v>
      </c>
    </row>
    <row r="32" spans="1:4" ht="30" customHeight="1">
      <c r="A32" s="7">
        <v>30</v>
      </c>
      <c r="B32" s="7" t="str">
        <f>"38002022050621355894475"</f>
        <v>38002022050621355894475</v>
      </c>
      <c r="C32" s="7" t="s">
        <v>6</v>
      </c>
      <c r="D32" s="7" t="str">
        <f>"张莉佳"</f>
        <v>张莉佳</v>
      </c>
    </row>
    <row r="33" spans="1:4" ht="30" customHeight="1">
      <c r="A33" s="7">
        <v>31</v>
      </c>
      <c r="B33" s="7" t="str">
        <f>"38002022050622153494480"</f>
        <v>38002022050622153494480</v>
      </c>
      <c r="C33" s="7" t="s">
        <v>6</v>
      </c>
      <c r="D33" s="7" t="str">
        <f>"齐文涛"</f>
        <v>齐文涛</v>
      </c>
    </row>
    <row r="34" spans="1:4" ht="30" customHeight="1">
      <c r="A34" s="7">
        <v>32</v>
      </c>
      <c r="B34" s="7" t="str">
        <f>"38002022050622165794481"</f>
        <v>38002022050622165794481</v>
      </c>
      <c r="C34" s="7" t="s">
        <v>6</v>
      </c>
      <c r="D34" s="7" t="str">
        <f>"唐永娇"</f>
        <v>唐永娇</v>
      </c>
    </row>
    <row r="35" spans="1:4" ht="30" customHeight="1">
      <c r="A35" s="7">
        <v>33</v>
      </c>
      <c r="B35" s="7" t="str">
        <f>"38002022050623333394487"</f>
        <v>38002022050623333394487</v>
      </c>
      <c r="C35" s="7" t="s">
        <v>6</v>
      </c>
      <c r="D35" s="7" t="str">
        <f>"曾东兰"</f>
        <v>曾东兰</v>
      </c>
    </row>
    <row r="36" spans="1:4" ht="30" customHeight="1">
      <c r="A36" s="7">
        <v>34</v>
      </c>
      <c r="B36" s="7" t="str">
        <f>"38002022050711174594501"</f>
        <v>38002022050711174594501</v>
      </c>
      <c r="C36" s="7" t="s">
        <v>6</v>
      </c>
      <c r="D36" s="7" t="str">
        <f>"李钰魁"</f>
        <v>李钰魁</v>
      </c>
    </row>
    <row r="37" spans="1:4" ht="30" customHeight="1">
      <c r="A37" s="7">
        <v>35</v>
      </c>
      <c r="B37" s="7" t="str">
        <f>"38002022050716114194519"</f>
        <v>38002022050716114194519</v>
      </c>
      <c r="C37" s="7" t="s">
        <v>6</v>
      </c>
      <c r="D37" s="7" t="str">
        <f>"梁秤"</f>
        <v>梁秤</v>
      </c>
    </row>
    <row r="38" spans="1:4" ht="30" customHeight="1">
      <c r="A38" s="7">
        <v>36</v>
      </c>
      <c r="B38" s="7" t="str">
        <f>"38002022050719123694526"</f>
        <v>38002022050719123694526</v>
      </c>
      <c r="C38" s="7" t="s">
        <v>6</v>
      </c>
      <c r="D38" s="7" t="str">
        <f>"李军达"</f>
        <v>李军达</v>
      </c>
    </row>
    <row r="39" spans="1:4" ht="30" customHeight="1">
      <c r="A39" s="7">
        <v>37</v>
      </c>
      <c r="B39" s="7" t="str">
        <f>"38002022050720202094528"</f>
        <v>38002022050720202094528</v>
      </c>
      <c r="C39" s="7" t="s">
        <v>6</v>
      </c>
      <c r="D39" s="7" t="str">
        <f>"李博洋"</f>
        <v>李博洋</v>
      </c>
    </row>
    <row r="40" spans="1:4" ht="30" customHeight="1">
      <c r="A40" s="7">
        <v>38</v>
      </c>
      <c r="B40" s="7" t="str">
        <f>"38002022050809071294547"</f>
        <v>38002022050809071294547</v>
      </c>
      <c r="C40" s="7" t="s">
        <v>6</v>
      </c>
      <c r="D40" s="7" t="str">
        <f>"宋立武"</f>
        <v>宋立武</v>
      </c>
    </row>
    <row r="41" spans="1:4" ht="30" customHeight="1">
      <c r="A41" s="7">
        <v>39</v>
      </c>
      <c r="B41" s="7" t="str">
        <f>"38002022050810450194553"</f>
        <v>38002022050810450194553</v>
      </c>
      <c r="C41" s="7" t="s">
        <v>6</v>
      </c>
      <c r="D41" s="7" t="str">
        <f>"阳凌"</f>
        <v>阳凌</v>
      </c>
    </row>
    <row r="42" spans="1:4" ht="30" customHeight="1">
      <c r="A42" s="7">
        <v>40</v>
      </c>
      <c r="B42" s="7" t="str">
        <f>"38002022050812173994558"</f>
        <v>38002022050812173994558</v>
      </c>
      <c r="C42" s="7" t="s">
        <v>6</v>
      </c>
      <c r="D42" s="7" t="str">
        <f>"万刚"</f>
        <v>万刚</v>
      </c>
    </row>
    <row r="43" spans="1:4" ht="30" customHeight="1">
      <c r="A43" s="7">
        <v>41</v>
      </c>
      <c r="B43" s="7" t="str">
        <f>"38002022050815060494564"</f>
        <v>38002022050815060494564</v>
      </c>
      <c r="C43" s="7" t="s">
        <v>6</v>
      </c>
      <c r="D43" s="7" t="str">
        <f>"陈宇"</f>
        <v>陈宇</v>
      </c>
    </row>
    <row r="44" spans="1:4" ht="30" customHeight="1">
      <c r="A44" s="7">
        <v>42</v>
      </c>
      <c r="B44" s="7" t="str">
        <f>"38002022050821283794580"</f>
        <v>38002022050821283794580</v>
      </c>
      <c r="C44" s="7" t="s">
        <v>6</v>
      </c>
      <c r="D44" s="7" t="str">
        <f>"李红毅"</f>
        <v>李红毅</v>
      </c>
    </row>
    <row r="45" spans="1:4" ht="30" customHeight="1">
      <c r="A45" s="7">
        <v>43</v>
      </c>
      <c r="B45" s="7" t="str">
        <f>"38002022051023134594686"</f>
        <v>38002022051023134594686</v>
      </c>
      <c r="C45" s="7" t="s">
        <v>6</v>
      </c>
      <c r="D45" s="7" t="str">
        <f>"张宇琪"</f>
        <v>张宇琪</v>
      </c>
    </row>
    <row r="46" spans="1:4" ht="30" customHeight="1">
      <c r="A46" s="7">
        <v>44</v>
      </c>
      <c r="B46" s="7" t="str">
        <f>"38002022051102400694694"</f>
        <v>38002022051102400694694</v>
      </c>
      <c r="C46" s="7" t="s">
        <v>6</v>
      </c>
      <c r="D46" s="7" t="str">
        <f>"王荣勤"</f>
        <v>王荣勤</v>
      </c>
    </row>
    <row r="47" spans="1:4" ht="30" customHeight="1">
      <c r="A47" s="7">
        <v>45</v>
      </c>
      <c r="B47" s="7" t="str">
        <f>"38002022051110213194707"</f>
        <v>38002022051110213194707</v>
      </c>
      <c r="C47" s="7" t="s">
        <v>6</v>
      </c>
      <c r="D47" s="7" t="str">
        <f>"王秀美"</f>
        <v>王秀美</v>
      </c>
    </row>
    <row r="48" spans="1:4" ht="30" customHeight="1">
      <c r="A48" s="7">
        <v>46</v>
      </c>
      <c r="B48" s="7" t="str">
        <f>"38002022051115215094724"</f>
        <v>38002022051115215094724</v>
      </c>
      <c r="C48" s="7" t="s">
        <v>6</v>
      </c>
      <c r="D48" s="7" t="str">
        <f>"谢筠奕"</f>
        <v>谢筠奕</v>
      </c>
    </row>
    <row r="49" spans="1:4" ht="30" customHeight="1">
      <c r="A49" s="7">
        <v>47</v>
      </c>
      <c r="B49" s="7" t="str">
        <f>"38002022051117031394736"</f>
        <v>38002022051117031394736</v>
      </c>
      <c r="C49" s="7" t="s">
        <v>6</v>
      </c>
      <c r="D49" s="7" t="str">
        <f>"童明"</f>
        <v>童明</v>
      </c>
    </row>
    <row r="50" spans="1:4" ht="30" customHeight="1">
      <c r="A50" s="7">
        <v>48</v>
      </c>
      <c r="B50" s="7" t="str">
        <f>"38002022051117172994738"</f>
        <v>38002022051117172994738</v>
      </c>
      <c r="C50" s="7" t="s">
        <v>6</v>
      </c>
      <c r="D50" s="7" t="str">
        <f>"霍佳佳"</f>
        <v>霍佳佳</v>
      </c>
    </row>
    <row r="51" spans="1:4" ht="30" customHeight="1">
      <c r="A51" s="7">
        <v>49</v>
      </c>
      <c r="B51" s="7" t="str">
        <f>"38002022051117475994743"</f>
        <v>38002022051117475994743</v>
      </c>
      <c r="C51" s="7" t="s">
        <v>6</v>
      </c>
      <c r="D51" s="7" t="str">
        <f>"姚智高"</f>
        <v>姚智高</v>
      </c>
    </row>
    <row r="52" spans="1:4" ht="30" customHeight="1">
      <c r="A52" s="7">
        <v>50</v>
      </c>
      <c r="B52" s="7" t="str">
        <f>"38002022051121524194759"</f>
        <v>38002022051121524194759</v>
      </c>
      <c r="C52" s="7" t="s">
        <v>6</v>
      </c>
      <c r="D52" s="7" t="str">
        <f>"闫晓丹"</f>
        <v>闫晓丹</v>
      </c>
    </row>
    <row r="53" spans="1:4" ht="30" customHeight="1">
      <c r="A53" s="7">
        <v>51</v>
      </c>
      <c r="B53" s="7" t="str">
        <f>"38002022051208052494777"</f>
        <v>38002022051208052494777</v>
      </c>
      <c r="C53" s="7" t="s">
        <v>6</v>
      </c>
      <c r="D53" s="7" t="str">
        <f>"钟业定"</f>
        <v>钟业定</v>
      </c>
    </row>
    <row r="54" spans="1:4" ht="30" customHeight="1">
      <c r="A54" s="7">
        <v>52</v>
      </c>
      <c r="B54" s="7" t="str">
        <f>"38002022050610303194372"</f>
        <v>38002022050610303194372</v>
      </c>
      <c r="C54" s="7" t="s">
        <v>7</v>
      </c>
      <c r="D54" s="7" t="str">
        <f>"郭方民"</f>
        <v>郭方民</v>
      </c>
    </row>
    <row r="55" spans="1:4" ht="30" customHeight="1">
      <c r="A55" s="7">
        <v>53</v>
      </c>
      <c r="B55" s="7" t="str">
        <f>"38002022050614450794412"</f>
        <v>38002022050614450794412</v>
      </c>
      <c r="C55" s="7" t="s">
        <v>7</v>
      </c>
      <c r="D55" s="7" t="str">
        <f>"李雨纯"</f>
        <v>李雨纯</v>
      </c>
    </row>
    <row r="56" spans="1:4" ht="30" customHeight="1">
      <c r="A56" s="7">
        <v>54</v>
      </c>
      <c r="B56" s="7" t="str">
        <f>"38002022050618115694446"</f>
        <v>38002022050618115694446</v>
      </c>
      <c r="C56" s="7" t="s">
        <v>7</v>
      </c>
      <c r="D56" s="7" t="str">
        <f>"周鹏程"</f>
        <v>周鹏程</v>
      </c>
    </row>
    <row r="57" spans="1:4" ht="30" customHeight="1">
      <c r="A57" s="7">
        <v>55</v>
      </c>
      <c r="B57" s="7" t="str">
        <f>"38002022050618434294453"</f>
        <v>38002022050618434294453</v>
      </c>
      <c r="C57" s="7" t="s">
        <v>7</v>
      </c>
      <c r="D57" s="7" t="str">
        <f>"孙谦"</f>
        <v>孙谦</v>
      </c>
    </row>
    <row r="58" spans="1:4" ht="30" customHeight="1">
      <c r="A58" s="7">
        <v>56</v>
      </c>
      <c r="B58" s="7" t="str">
        <f>"38002022050621210394474"</f>
        <v>38002022050621210394474</v>
      </c>
      <c r="C58" s="7" t="s">
        <v>7</v>
      </c>
      <c r="D58" s="7" t="str">
        <f>"王春鹏"</f>
        <v>王春鹏</v>
      </c>
    </row>
    <row r="59" spans="1:4" ht="30" customHeight="1">
      <c r="A59" s="7">
        <v>57</v>
      </c>
      <c r="B59" s="7" t="str">
        <f>"38002022050823301394586"</f>
        <v>38002022050823301394586</v>
      </c>
      <c r="C59" s="7" t="s">
        <v>7</v>
      </c>
      <c r="D59" s="7" t="str">
        <f>"吴清智"</f>
        <v>吴清智</v>
      </c>
    </row>
    <row r="60" spans="1:4" ht="30" customHeight="1">
      <c r="A60" s="7">
        <v>58</v>
      </c>
      <c r="B60" s="7" t="str">
        <f>"38002022050911215194605"</f>
        <v>38002022050911215194605</v>
      </c>
      <c r="C60" s="7" t="s">
        <v>7</v>
      </c>
      <c r="D60" s="7" t="str">
        <f>"王豪"</f>
        <v>王豪</v>
      </c>
    </row>
    <row r="61" spans="1:4" ht="30" customHeight="1">
      <c r="A61" s="7">
        <v>59</v>
      </c>
      <c r="B61" s="7" t="str">
        <f>"38002022051020441494676"</f>
        <v>38002022051020441494676</v>
      </c>
      <c r="C61" s="7" t="s">
        <v>7</v>
      </c>
      <c r="D61" s="7" t="str">
        <f>"李少华"</f>
        <v>李少华</v>
      </c>
    </row>
    <row r="62" spans="1:4" ht="30" customHeight="1">
      <c r="A62" s="7">
        <v>60</v>
      </c>
      <c r="B62" s="7" t="str">
        <f>"38002022050609174394356"</f>
        <v>38002022050609174394356</v>
      </c>
      <c r="C62" s="7" t="s">
        <v>8</v>
      </c>
      <c r="D62" s="7" t="str">
        <f>"谷东辉"</f>
        <v>谷东辉</v>
      </c>
    </row>
    <row r="63" spans="1:4" ht="30" customHeight="1">
      <c r="A63" s="7">
        <v>61</v>
      </c>
      <c r="B63" s="7" t="str">
        <f>"38002022050611552794385"</f>
        <v>38002022050611552794385</v>
      </c>
      <c r="C63" s="7" t="s">
        <v>8</v>
      </c>
      <c r="D63" s="7" t="str">
        <f>"张悦"</f>
        <v>张悦</v>
      </c>
    </row>
    <row r="64" spans="1:4" ht="30" customHeight="1">
      <c r="A64" s="7">
        <v>62</v>
      </c>
      <c r="B64" s="7" t="str">
        <f>"38002022050612494494397"</f>
        <v>38002022050612494494397</v>
      </c>
      <c r="C64" s="7" t="s">
        <v>8</v>
      </c>
      <c r="D64" s="7" t="str">
        <f>"李佳琪"</f>
        <v>李佳琪</v>
      </c>
    </row>
    <row r="65" spans="1:4" ht="30" customHeight="1">
      <c r="A65" s="7">
        <v>63</v>
      </c>
      <c r="B65" s="7" t="str">
        <f>"38002022050614335394408"</f>
        <v>38002022050614335394408</v>
      </c>
      <c r="C65" s="7" t="s">
        <v>8</v>
      </c>
      <c r="D65" s="7" t="str">
        <f>"吴清倩"</f>
        <v>吴清倩</v>
      </c>
    </row>
    <row r="66" spans="1:4" ht="30" customHeight="1">
      <c r="A66" s="7">
        <v>64</v>
      </c>
      <c r="B66" s="7" t="str">
        <f>"38002022050615550194425"</f>
        <v>38002022050615550194425</v>
      </c>
      <c r="C66" s="7" t="s">
        <v>8</v>
      </c>
      <c r="D66" s="7" t="str">
        <f>"郑杲"</f>
        <v>郑杲</v>
      </c>
    </row>
    <row r="67" spans="1:4" ht="30" customHeight="1">
      <c r="A67" s="7">
        <v>65</v>
      </c>
      <c r="B67" s="7" t="str">
        <f>"38002022050621110994472"</f>
        <v>38002022050621110994472</v>
      </c>
      <c r="C67" s="7" t="s">
        <v>8</v>
      </c>
      <c r="D67" s="7" t="str">
        <f>"延斯琪"</f>
        <v>延斯琪</v>
      </c>
    </row>
    <row r="68" spans="1:4" ht="30" customHeight="1">
      <c r="A68" s="7">
        <v>66</v>
      </c>
      <c r="B68" s="7" t="str">
        <f>"38002022050814512594563"</f>
        <v>38002022050814512594563</v>
      </c>
      <c r="C68" s="7" t="s">
        <v>8</v>
      </c>
      <c r="D68" s="7" t="str">
        <f>"谭定杰"</f>
        <v>谭定杰</v>
      </c>
    </row>
    <row r="69" spans="1:4" ht="30" customHeight="1">
      <c r="A69" s="7">
        <v>67</v>
      </c>
      <c r="B69" s="7" t="str">
        <f>"38002022050816074194565"</f>
        <v>38002022050816074194565</v>
      </c>
      <c r="C69" s="7" t="s">
        <v>8</v>
      </c>
      <c r="D69" s="7" t="str">
        <f>"钟新燕"</f>
        <v>钟新燕</v>
      </c>
    </row>
    <row r="70" spans="1:4" ht="30" customHeight="1">
      <c r="A70" s="7">
        <v>68</v>
      </c>
      <c r="B70" s="7" t="str">
        <f>"38002022050911153194604"</f>
        <v>38002022050911153194604</v>
      </c>
      <c r="C70" s="7" t="s">
        <v>8</v>
      </c>
      <c r="D70" s="7" t="str">
        <f>"任伟东"</f>
        <v>任伟东</v>
      </c>
    </row>
    <row r="71" spans="1:4" ht="30" customHeight="1">
      <c r="A71" s="7">
        <v>69</v>
      </c>
      <c r="B71" s="7" t="str">
        <f>"38002022050911354894607"</f>
        <v>38002022050911354894607</v>
      </c>
      <c r="C71" s="7" t="s">
        <v>8</v>
      </c>
      <c r="D71" s="7" t="str">
        <f>"符玲"</f>
        <v>符玲</v>
      </c>
    </row>
    <row r="72" spans="1:4" ht="30" customHeight="1">
      <c r="A72" s="7">
        <v>70</v>
      </c>
      <c r="B72" s="7" t="str">
        <f>"38002022050919324394626"</f>
        <v>38002022050919324394626</v>
      </c>
      <c r="C72" s="7" t="s">
        <v>8</v>
      </c>
      <c r="D72" s="7" t="str">
        <f>"王长建"</f>
        <v>王长建</v>
      </c>
    </row>
    <row r="73" spans="1:4" ht="30" customHeight="1">
      <c r="A73" s="7">
        <v>71</v>
      </c>
      <c r="B73" s="7" t="str">
        <f>"38002022051012570694647"</f>
        <v>38002022051012570694647</v>
      </c>
      <c r="C73" s="7" t="s">
        <v>8</v>
      </c>
      <c r="D73" s="7" t="str">
        <f>"乔腾宇"</f>
        <v>乔腾宇</v>
      </c>
    </row>
    <row r="74" spans="1:4" ht="30" customHeight="1">
      <c r="A74" s="7">
        <v>72</v>
      </c>
      <c r="B74" s="7" t="str">
        <f>"38002022051021433594682"</f>
        <v>38002022051021433594682</v>
      </c>
      <c r="C74" s="7" t="s">
        <v>8</v>
      </c>
      <c r="D74" s="7" t="str">
        <f>"闵潇潇"</f>
        <v>闵潇潇</v>
      </c>
    </row>
    <row r="75" spans="1:4" ht="30" customHeight="1">
      <c r="A75" s="7">
        <v>73</v>
      </c>
      <c r="B75" s="7" t="str">
        <f>"38002022051107350394696"</f>
        <v>38002022051107350394696</v>
      </c>
      <c r="C75" s="7" t="s">
        <v>8</v>
      </c>
      <c r="D75" s="7" t="str">
        <f>"朱俊凯"</f>
        <v>朱俊凯</v>
      </c>
    </row>
    <row r="76" spans="1:4" ht="30" customHeight="1">
      <c r="A76" s="7">
        <v>74</v>
      </c>
      <c r="B76" s="7" t="str">
        <f>"38002022051111010594710"</f>
        <v>38002022051111010594710</v>
      </c>
      <c r="C76" s="7" t="s">
        <v>8</v>
      </c>
      <c r="D76" s="7" t="str">
        <f>"封勇"</f>
        <v>封勇</v>
      </c>
    </row>
    <row r="77" spans="1:4" ht="30" customHeight="1">
      <c r="A77" s="7">
        <v>75</v>
      </c>
      <c r="B77" s="7" t="str">
        <f>"38002022051121211094756"</f>
        <v>38002022051121211094756</v>
      </c>
      <c r="C77" s="7" t="s">
        <v>8</v>
      </c>
      <c r="D77" s="7" t="str">
        <f>"曲思凝"</f>
        <v>曲思凝</v>
      </c>
    </row>
    <row r="78" spans="1:4" ht="30" customHeight="1">
      <c r="A78" s="7">
        <v>76</v>
      </c>
      <c r="B78" s="7" t="str">
        <f>"38002022051121293894758"</f>
        <v>38002022051121293894758</v>
      </c>
      <c r="C78" s="7" t="s">
        <v>8</v>
      </c>
      <c r="D78" s="7" t="str">
        <f>"刘佑杰"</f>
        <v>刘佑杰</v>
      </c>
    </row>
    <row r="79" spans="1:4" ht="30" customHeight="1">
      <c r="A79" s="7">
        <v>77</v>
      </c>
      <c r="B79" s="7" t="str">
        <f>"38002022051123434994772"</f>
        <v>38002022051123434994772</v>
      </c>
      <c r="C79" s="7" t="s">
        <v>8</v>
      </c>
      <c r="D79" s="7" t="str">
        <f>"赵毅明"</f>
        <v>赵毅明</v>
      </c>
    </row>
    <row r="80" spans="1:4" ht="30" customHeight="1">
      <c r="A80" s="7">
        <v>78</v>
      </c>
      <c r="B80" s="7" t="str">
        <f>"38002022050609024094348"</f>
        <v>38002022050609024094348</v>
      </c>
      <c r="C80" s="7" t="s">
        <v>9</v>
      </c>
      <c r="D80" s="7" t="str">
        <f>"陈超"</f>
        <v>陈超</v>
      </c>
    </row>
    <row r="81" spans="1:4" ht="30" customHeight="1">
      <c r="A81" s="7">
        <v>79</v>
      </c>
      <c r="B81" s="7" t="str">
        <f>"38002022050609145494355"</f>
        <v>38002022050609145494355</v>
      </c>
      <c r="C81" s="7" t="s">
        <v>9</v>
      </c>
      <c r="D81" s="7" t="str">
        <f>"李宛金"</f>
        <v>李宛金</v>
      </c>
    </row>
    <row r="82" spans="1:4" ht="30" customHeight="1">
      <c r="A82" s="7">
        <v>80</v>
      </c>
      <c r="B82" s="7" t="str">
        <f>"38002022050609215194357"</f>
        <v>38002022050609215194357</v>
      </c>
      <c r="C82" s="7" t="s">
        <v>9</v>
      </c>
      <c r="D82" s="7" t="str">
        <f>"蒋宏志"</f>
        <v>蒋宏志</v>
      </c>
    </row>
    <row r="83" spans="1:4" ht="30" customHeight="1">
      <c r="A83" s="7">
        <v>81</v>
      </c>
      <c r="B83" s="7" t="str">
        <f>"38002022050609265394358"</f>
        <v>38002022050609265394358</v>
      </c>
      <c r="C83" s="7" t="s">
        <v>9</v>
      </c>
      <c r="D83" s="7" t="str">
        <f>"刘沛珮"</f>
        <v>刘沛珮</v>
      </c>
    </row>
    <row r="84" spans="1:4" ht="30" customHeight="1">
      <c r="A84" s="7">
        <v>82</v>
      </c>
      <c r="B84" s="7" t="str">
        <f>"38002022050609351794359"</f>
        <v>38002022050609351794359</v>
      </c>
      <c r="C84" s="7" t="s">
        <v>9</v>
      </c>
      <c r="D84" s="7" t="str">
        <f>"杨璐"</f>
        <v>杨璐</v>
      </c>
    </row>
    <row r="85" spans="1:4" ht="30" customHeight="1">
      <c r="A85" s="7">
        <v>83</v>
      </c>
      <c r="B85" s="7" t="str">
        <f>"38002022050609395994361"</f>
        <v>38002022050609395994361</v>
      </c>
      <c r="C85" s="7" t="s">
        <v>9</v>
      </c>
      <c r="D85" s="7" t="str">
        <f>"陈华阳"</f>
        <v>陈华阳</v>
      </c>
    </row>
    <row r="86" spans="1:4" ht="30" customHeight="1">
      <c r="A86" s="7">
        <v>84</v>
      </c>
      <c r="B86" s="7" t="str">
        <f>"38002022050610285194370"</f>
        <v>38002022050610285194370</v>
      </c>
      <c r="C86" s="7" t="s">
        <v>9</v>
      </c>
      <c r="D86" s="7" t="str">
        <f>"林华"</f>
        <v>林华</v>
      </c>
    </row>
    <row r="87" spans="1:4" ht="30" customHeight="1">
      <c r="A87" s="7">
        <v>85</v>
      </c>
      <c r="B87" s="7" t="str">
        <f>"38002022050610402294374"</f>
        <v>38002022050610402294374</v>
      </c>
      <c r="C87" s="7" t="s">
        <v>9</v>
      </c>
      <c r="D87" s="7" t="str">
        <f>"贾士磊"</f>
        <v>贾士磊</v>
      </c>
    </row>
    <row r="88" spans="1:4" ht="30" customHeight="1">
      <c r="A88" s="7">
        <v>86</v>
      </c>
      <c r="B88" s="7" t="str">
        <f>"38002022050610432194376"</f>
        <v>38002022050610432194376</v>
      </c>
      <c r="C88" s="7" t="s">
        <v>9</v>
      </c>
      <c r="D88" s="7" t="str">
        <f>"王又儀"</f>
        <v>王又儀</v>
      </c>
    </row>
    <row r="89" spans="1:4" ht="30" customHeight="1">
      <c r="A89" s="7">
        <v>87</v>
      </c>
      <c r="B89" s="7" t="str">
        <f>"38002022050610442094377"</f>
        <v>38002022050610442094377</v>
      </c>
      <c r="C89" s="7" t="s">
        <v>9</v>
      </c>
      <c r="D89" s="7" t="str">
        <f>"马志宏"</f>
        <v>马志宏</v>
      </c>
    </row>
    <row r="90" spans="1:4" ht="30" customHeight="1">
      <c r="A90" s="7">
        <v>88</v>
      </c>
      <c r="B90" s="7" t="str">
        <f>"38002022050611441494384"</f>
        <v>38002022050611441494384</v>
      </c>
      <c r="C90" s="7" t="s">
        <v>9</v>
      </c>
      <c r="D90" s="7" t="str">
        <f>"姜力炀"</f>
        <v>姜力炀</v>
      </c>
    </row>
    <row r="91" spans="1:4" ht="30" customHeight="1">
      <c r="A91" s="7">
        <v>89</v>
      </c>
      <c r="B91" s="7" t="str">
        <f>"38002022050612000094387"</f>
        <v>38002022050612000094387</v>
      </c>
      <c r="C91" s="7" t="s">
        <v>9</v>
      </c>
      <c r="D91" s="7" t="str">
        <f>"苟虹璐"</f>
        <v>苟虹璐</v>
      </c>
    </row>
    <row r="92" spans="1:4" ht="30" customHeight="1">
      <c r="A92" s="7">
        <v>90</v>
      </c>
      <c r="B92" s="7" t="str">
        <f>"38002022050612100994390"</f>
        <v>38002022050612100994390</v>
      </c>
      <c r="C92" s="7" t="s">
        <v>9</v>
      </c>
      <c r="D92" s="7" t="str">
        <f>"郑伟"</f>
        <v>郑伟</v>
      </c>
    </row>
    <row r="93" spans="1:4" ht="30" customHeight="1">
      <c r="A93" s="7">
        <v>91</v>
      </c>
      <c r="B93" s="7" t="str">
        <f>"38002022050612264194394"</f>
        <v>38002022050612264194394</v>
      </c>
      <c r="C93" s="7" t="s">
        <v>9</v>
      </c>
      <c r="D93" s="7" t="str">
        <f>"陆宏琨"</f>
        <v>陆宏琨</v>
      </c>
    </row>
    <row r="94" spans="1:4" ht="30" customHeight="1">
      <c r="A94" s="7">
        <v>92</v>
      </c>
      <c r="B94" s="7" t="str">
        <f>"38002022050612504294398"</f>
        <v>38002022050612504294398</v>
      </c>
      <c r="C94" s="7" t="s">
        <v>9</v>
      </c>
      <c r="D94" s="7" t="str">
        <f>"刘佳琪"</f>
        <v>刘佳琪</v>
      </c>
    </row>
    <row r="95" spans="1:4" ht="30" customHeight="1">
      <c r="A95" s="7">
        <v>93</v>
      </c>
      <c r="B95" s="7" t="str">
        <f>"38002022050613300194402"</f>
        <v>38002022050613300194402</v>
      </c>
      <c r="C95" s="7" t="s">
        <v>9</v>
      </c>
      <c r="D95" s="7" t="str">
        <f>"陈明龙"</f>
        <v>陈明龙</v>
      </c>
    </row>
    <row r="96" spans="1:4" ht="30" customHeight="1">
      <c r="A96" s="7">
        <v>94</v>
      </c>
      <c r="B96" s="7" t="str">
        <f>"38002022050615462194424"</f>
        <v>38002022050615462194424</v>
      </c>
      <c r="C96" s="7" t="s">
        <v>9</v>
      </c>
      <c r="D96" s="7" t="str">
        <f>"刘萍"</f>
        <v>刘萍</v>
      </c>
    </row>
    <row r="97" spans="1:4" ht="30" customHeight="1">
      <c r="A97" s="7">
        <v>95</v>
      </c>
      <c r="B97" s="7" t="str">
        <f>"38002022050615552594426"</f>
        <v>38002022050615552594426</v>
      </c>
      <c r="C97" s="7" t="s">
        <v>9</v>
      </c>
      <c r="D97" s="7" t="str">
        <f>"钱政宏"</f>
        <v>钱政宏</v>
      </c>
    </row>
    <row r="98" spans="1:4" ht="30" customHeight="1">
      <c r="A98" s="7">
        <v>96</v>
      </c>
      <c r="B98" s="7" t="str">
        <f>"38002022050616085194427"</f>
        <v>38002022050616085194427</v>
      </c>
      <c r="C98" s="7" t="s">
        <v>9</v>
      </c>
      <c r="D98" s="7" t="str">
        <f>"康琳琳"</f>
        <v>康琳琳</v>
      </c>
    </row>
    <row r="99" spans="1:4" ht="30" customHeight="1">
      <c r="A99" s="7">
        <v>97</v>
      </c>
      <c r="B99" s="7" t="str">
        <f>"38002022050616374294432"</f>
        <v>38002022050616374294432</v>
      </c>
      <c r="C99" s="7" t="s">
        <v>9</v>
      </c>
      <c r="D99" s="7" t="str">
        <f>"汤洁琼"</f>
        <v>汤洁琼</v>
      </c>
    </row>
    <row r="100" spans="1:4" ht="30" customHeight="1">
      <c r="A100" s="7">
        <v>98</v>
      </c>
      <c r="B100" s="7" t="str">
        <f>"38002022050616524694435"</f>
        <v>38002022050616524694435</v>
      </c>
      <c r="C100" s="7" t="s">
        <v>9</v>
      </c>
      <c r="D100" s="7" t="str">
        <f>"孙金易"</f>
        <v>孙金易</v>
      </c>
    </row>
    <row r="101" spans="1:4" ht="30" customHeight="1">
      <c r="A101" s="7">
        <v>99</v>
      </c>
      <c r="B101" s="7" t="str">
        <f>"38002022050617305694438"</f>
        <v>38002022050617305694438</v>
      </c>
      <c r="C101" s="7" t="s">
        <v>9</v>
      </c>
      <c r="D101" s="7" t="str">
        <f>"符惠芷"</f>
        <v>符惠芷</v>
      </c>
    </row>
    <row r="102" spans="1:4" ht="30" customHeight="1">
      <c r="A102" s="7">
        <v>100</v>
      </c>
      <c r="B102" s="7" t="str">
        <f>"38002022050617575694443"</f>
        <v>38002022050617575694443</v>
      </c>
      <c r="C102" s="7" t="s">
        <v>9</v>
      </c>
      <c r="D102" s="7" t="str">
        <f>"叶扬成"</f>
        <v>叶扬成</v>
      </c>
    </row>
    <row r="103" spans="1:4" ht="30" customHeight="1">
      <c r="A103" s="7">
        <v>101</v>
      </c>
      <c r="B103" s="7" t="str">
        <f>"38002022050618234594448"</f>
        <v>38002022050618234594448</v>
      </c>
      <c r="C103" s="7" t="s">
        <v>9</v>
      </c>
      <c r="D103" s="7" t="str">
        <f>"黄燕菲"</f>
        <v>黄燕菲</v>
      </c>
    </row>
    <row r="104" spans="1:4" ht="30" customHeight="1">
      <c r="A104" s="7">
        <v>102</v>
      </c>
      <c r="B104" s="7" t="str">
        <f>"38002022050618370794451"</f>
        <v>38002022050618370794451</v>
      </c>
      <c r="C104" s="7" t="s">
        <v>9</v>
      </c>
      <c r="D104" s="7" t="str">
        <f>"杨倩"</f>
        <v>杨倩</v>
      </c>
    </row>
    <row r="105" spans="1:4" ht="30" customHeight="1">
      <c r="A105" s="7">
        <v>103</v>
      </c>
      <c r="B105" s="7" t="str">
        <f>"38002022050618594194455"</f>
        <v>38002022050618594194455</v>
      </c>
      <c r="C105" s="7" t="s">
        <v>9</v>
      </c>
      <c r="D105" s="7" t="str">
        <f>"武超"</f>
        <v>武超</v>
      </c>
    </row>
    <row r="106" spans="1:4" ht="30" customHeight="1">
      <c r="A106" s="7">
        <v>104</v>
      </c>
      <c r="B106" s="7" t="str">
        <f>"38002022050620263894467"</f>
        <v>38002022050620263894467</v>
      </c>
      <c r="C106" s="7" t="s">
        <v>9</v>
      </c>
      <c r="D106" s="7" t="str">
        <f>"杨佳玉"</f>
        <v>杨佳玉</v>
      </c>
    </row>
    <row r="107" spans="1:4" ht="30" customHeight="1">
      <c r="A107" s="7">
        <v>105</v>
      </c>
      <c r="B107" s="7" t="str">
        <f>"38002022050621075494471"</f>
        <v>38002022050621075494471</v>
      </c>
      <c r="C107" s="7" t="s">
        <v>9</v>
      </c>
      <c r="D107" s="7" t="str">
        <f>"符慧燕"</f>
        <v>符慧燕</v>
      </c>
    </row>
    <row r="108" spans="1:4" ht="30" customHeight="1">
      <c r="A108" s="7">
        <v>106</v>
      </c>
      <c r="B108" s="7" t="str">
        <f>"38002022050621442894476"</f>
        <v>38002022050621442894476</v>
      </c>
      <c r="C108" s="7" t="s">
        <v>9</v>
      </c>
      <c r="D108" s="7" t="str">
        <f>"刘雨奇"</f>
        <v>刘雨奇</v>
      </c>
    </row>
    <row r="109" spans="1:4" ht="30" customHeight="1">
      <c r="A109" s="7">
        <v>107</v>
      </c>
      <c r="B109" s="7" t="str">
        <f>"38002022050621545394478"</f>
        <v>38002022050621545394478</v>
      </c>
      <c r="C109" s="7" t="s">
        <v>9</v>
      </c>
      <c r="D109" s="7" t="str">
        <f>"梁慧琳"</f>
        <v>梁慧琳</v>
      </c>
    </row>
    <row r="110" spans="1:4" ht="30" customHeight="1">
      <c r="A110" s="7">
        <v>108</v>
      </c>
      <c r="B110" s="7" t="str">
        <f>"38002022050622393994483"</f>
        <v>38002022050622393994483</v>
      </c>
      <c r="C110" s="7" t="s">
        <v>9</v>
      </c>
      <c r="D110" s="7" t="str">
        <f>"肖杰"</f>
        <v>肖杰</v>
      </c>
    </row>
    <row r="111" spans="1:4" ht="30" customHeight="1">
      <c r="A111" s="7">
        <v>109</v>
      </c>
      <c r="B111" s="7" t="str">
        <f>"38002022050710550194500"</f>
        <v>38002022050710550194500</v>
      </c>
      <c r="C111" s="7" t="s">
        <v>9</v>
      </c>
      <c r="D111" s="7" t="str">
        <f>"陈文才"</f>
        <v>陈文才</v>
      </c>
    </row>
    <row r="112" spans="1:4" ht="30" customHeight="1">
      <c r="A112" s="7">
        <v>110</v>
      </c>
      <c r="B112" s="7" t="str">
        <f>"38002022050712461294504"</f>
        <v>38002022050712461294504</v>
      </c>
      <c r="C112" s="7" t="s">
        <v>9</v>
      </c>
      <c r="D112" s="7" t="str">
        <f>"王永梅"</f>
        <v>王永梅</v>
      </c>
    </row>
    <row r="113" spans="1:4" ht="30" customHeight="1">
      <c r="A113" s="7">
        <v>111</v>
      </c>
      <c r="B113" s="7" t="str">
        <f>"38002022050714014694506"</f>
        <v>38002022050714014694506</v>
      </c>
      <c r="C113" s="7" t="s">
        <v>9</v>
      </c>
      <c r="D113" s="7" t="str">
        <f>"梁天颖"</f>
        <v>梁天颖</v>
      </c>
    </row>
    <row r="114" spans="1:4" ht="30" customHeight="1">
      <c r="A114" s="7">
        <v>112</v>
      </c>
      <c r="B114" s="7" t="str">
        <f>"38002022050714262394509"</f>
        <v>38002022050714262394509</v>
      </c>
      <c r="C114" s="7" t="s">
        <v>9</v>
      </c>
      <c r="D114" s="7" t="str">
        <f>"冉红霞"</f>
        <v>冉红霞</v>
      </c>
    </row>
    <row r="115" spans="1:4" ht="30" customHeight="1">
      <c r="A115" s="7">
        <v>113</v>
      </c>
      <c r="B115" s="7" t="str">
        <f>"38002022050714304794510"</f>
        <v>38002022050714304794510</v>
      </c>
      <c r="C115" s="7" t="s">
        <v>9</v>
      </c>
      <c r="D115" s="7" t="str">
        <f>"钟俊民"</f>
        <v>钟俊民</v>
      </c>
    </row>
    <row r="116" spans="1:4" ht="30" customHeight="1">
      <c r="A116" s="7">
        <v>114</v>
      </c>
      <c r="B116" s="7" t="str">
        <f>"38002022050715303694515"</f>
        <v>38002022050715303694515</v>
      </c>
      <c r="C116" s="7" t="s">
        <v>9</v>
      </c>
      <c r="D116" s="7" t="str">
        <f>"张冬旭"</f>
        <v>张冬旭</v>
      </c>
    </row>
    <row r="117" spans="1:4" ht="30" customHeight="1">
      <c r="A117" s="7">
        <v>115</v>
      </c>
      <c r="B117" s="7" t="str">
        <f>"38002022050717123294520"</f>
        <v>38002022050717123294520</v>
      </c>
      <c r="C117" s="7" t="s">
        <v>9</v>
      </c>
      <c r="D117" s="7" t="str">
        <f>"何怡怡"</f>
        <v>何怡怡</v>
      </c>
    </row>
    <row r="118" spans="1:4" ht="30" customHeight="1">
      <c r="A118" s="7">
        <v>116</v>
      </c>
      <c r="B118" s="7" t="str">
        <f>"38002022050717420194523"</f>
        <v>38002022050717420194523</v>
      </c>
      <c r="C118" s="7" t="s">
        <v>9</v>
      </c>
      <c r="D118" s="7" t="str">
        <f>"于萌"</f>
        <v>于萌</v>
      </c>
    </row>
    <row r="119" spans="1:4" ht="30" customHeight="1">
      <c r="A119" s="7">
        <v>117</v>
      </c>
      <c r="B119" s="7" t="str">
        <f>"38002022050718333094525"</f>
        <v>38002022050718333094525</v>
      </c>
      <c r="C119" s="7" t="s">
        <v>9</v>
      </c>
      <c r="D119" s="7" t="str">
        <f>"周彬"</f>
        <v>周彬</v>
      </c>
    </row>
    <row r="120" spans="1:4" ht="30" customHeight="1">
      <c r="A120" s="7">
        <v>118</v>
      </c>
      <c r="B120" s="7" t="str">
        <f>"38002022050719311294527"</f>
        <v>38002022050719311294527</v>
      </c>
      <c r="C120" s="7" t="s">
        <v>9</v>
      </c>
      <c r="D120" s="7" t="str">
        <f>"门杨静"</f>
        <v>门杨静</v>
      </c>
    </row>
    <row r="121" spans="1:4" ht="30" customHeight="1">
      <c r="A121" s="7">
        <v>119</v>
      </c>
      <c r="B121" s="7" t="str">
        <f>"38002022050720344294530"</f>
        <v>38002022050720344294530</v>
      </c>
      <c r="C121" s="7" t="s">
        <v>9</v>
      </c>
      <c r="D121" s="7" t="str">
        <f>"杨斯然"</f>
        <v>杨斯然</v>
      </c>
    </row>
    <row r="122" spans="1:4" ht="30" customHeight="1">
      <c r="A122" s="7">
        <v>120</v>
      </c>
      <c r="B122" s="7" t="str">
        <f>"38002022050720383694532"</f>
        <v>38002022050720383694532</v>
      </c>
      <c r="C122" s="7" t="s">
        <v>9</v>
      </c>
      <c r="D122" s="7" t="str">
        <f>"何美玲"</f>
        <v>何美玲</v>
      </c>
    </row>
    <row r="123" spans="1:4" ht="30" customHeight="1">
      <c r="A123" s="7">
        <v>121</v>
      </c>
      <c r="B123" s="7" t="str">
        <f>"38002022050720471194533"</f>
        <v>38002022050720471194533</v>
      </c>
      <c r="C123" s="7" t="s">
        <v>9</v>
      </c>
      <c r="D123" s="7" t="str">
        <f>"乔丹"</f>
        <v>乔丹</v>
      </c>
    </row>
    <row r="124" spans="1:4" ht="30" customHeight="1">
      <c r="A124" s="7">
        <v>122</v>
      </c>
      <c r="B124" s="7" t="str">
        <f>"38002022050809223994548"</f>
        <v>38002022050809223994548</v>
      </c>
      <c r="C124" s="7" t="s">
        <v>9</v>
      </c>
      <c r="D124" s="7" t="str">
        <f>"吴梅姜"</f>
        <v>吴梅姜</v>
      </c>
    </row>
    <row r="125" spans="1:4" ht="30" customHeight="1">
      <c r="A125" s="7">
        <v>123</v>
      </c>
      <c r="B125" s="7" t="str">
        <f>"38002022050823144394585"</f>
        <v>38002022050823144394585</v>
      </c>
      <c r="C125" s="7" t="s">
        <v>9</v>
      </c>
      <c r="D125" s="7" t="str">
        <f>"刘思妍"</f>
        <v>刘思妍</v>
      </c>
    </row>
    <row r="126" spans="1:4" ht="30" customHeight="1">
      <c r="A126" s="7">
        <v>124</v>
      </c>
      <c r="B126" s="7" t="str">
        <f>"38002022050823392194587"</f>
        <v>38002022050823392194587</v>
      </c>
      <c r="C126" s="7" t="s">
        <v>9</v>
      </c>
      <c r="D126" s="7" t="str">
        <f>"石可"</f>
        <v>石可</v>
      </c>
    </row>
    <row r="127" spans="1:4" ht="30" customHeight="1">
      <c r="A127" s="7">
        <v>125</v>
      </c>
      <c r="B127" s="7" t="str">
        <f>"38002022050908443094590"</f>
        <v>38002022050908443094590</v>
      </c>
      <c r="C127" s="7" t="s">
        <v>9</v>
      </c>
      <c r="D127" s="7" t="str">
        <f>"冯丹"</f>
        <v>冯丹</v>
      </c>
    </row>
    <row r="128" spans="1:4" ht="30" customHeight="1">
      <c r="A128" s="7">
        <v>126</v>
      </c>
      <c r="B128" s="7" t="str">
        <f>"38002022050909111994594"</f>
        <v>38002022050909111994594</v>
      </c>
      <c r="C128" s="7" t="s">
        <v>9</v>
      </c>
      <c r="D128" s="7" t="str">
        <f>"张航奇"</f>
        <v>张航奇</v>
      </c>
    </row>
    <row r="129" spans="1:4" ht="30" customHeight="1">
      <c r="A129" s="7">
        <v>127</v>
      </c>
      <c r="B129" s="7" t="str">
        <f>"38002022050919270494625"</f>
        <v>38002022050919270494625</v>
      </c>
      <c r="C129" s="7" t="s">
        <v>9</v>
      </c>
      <c r="D129" s="7" t="str">
        <f>"刘凯韵"</f>
        <v>刘凯韵</v>
      </c>
    </row>
    <row r="130" spans="1:4" ht="30" customHeight="1">
      <c r="A130" s="7">
        <v>128</v>
      </c>
      <c r="B130" s="7" t="str">
        <f>"38002022051011030394643"</f>
        <v>38002022051011030394643</v>
      </c>
      <c r="C130" s="7" t="s">
        <v>9</v>
      </c>
      <c r="D130" s="7" t="str">
        <f>"杨鑫宇"</f>
        <v>杨鑫宇</v>
      </c>
    </row>
    <row r="131" spans="1:4" ht="30" customHeight="1">
      <c r="A131" s="7">
        <v>129</v>
      </c>
      <c r="B131" s="7" t="str">
        <f>"38002022051011063794644"</f>
        <v>38002022051011063794644</v>
      </c>
      <c r="C131" s="7" t="s">
        <v>9</v>
      </c>
      <c r="D131" s="7" t="str">
        <f>"孙玮"</f>
        <v>孙玮</v>
      </c>
    </row>
    <row r="132" spans="1:4" ht="30" customHeight="1">
      <c r="A132" s="7">
        <v>130</v>
      </c>
      <c r="B132" s="7" t="str">
        <f>"38002022051014581594653"</f>
        <v>38002022051014581594653</v>
      </c>
      <c r="C132" s="7" t="s">
        <v>9</v>
      </c>
      <c r="D132" s="7" t="str">
        <f>"吴宗英"</f>
        <v>吴宗英</v>
      </c>
    </row>
    <row r="133" spans="1:4" ht="30" customHeight="1">
      <c r="A133" s="7">
        <v>131</v>
      </c>
      <c r="B133" s="7" t="str">
        <f>"38002022051015014694654"</f>
        <v>38002022051015014694654</v>
      </c>
      <c r="C133" s="7" t="s">
        <v>9</v>
      </c>
      <c r="D133" s="7" t="str">
        <f>"刘明传"</f>
        <v>刘明传</v>
      </c>
    </row>
    <row r="134" spans="1:4" ht="30" customHeight="1">
      <c r="A134" s="7">
        <v>132</v>
      </c>
      <c r="B134" s="7" t="str">
        <f>"38002022051015490694656"</f>
        <v>38002022051015490694656</v>
      </c>
      <c r="C134" s="7" t="s">
        <v>9</v>
      </c>
      <c r="D134" s="7" t="str">
        <f>"王诗涵"</f>
        <v>王诗涵</v>
      </c>
    </row>
    <row r="135" spans="1:4" ht="30" customHeight="1">
      <c r="A135" s="7">
        <v>133</v>
      </c>
      <c r="B135" s="7" t="str">
        <f>"38002022051016132594658"</f>
        <v>38002022051016132594658</v>
      </c>
      <c r="C135" s="7" t="s">
        <v>9</v>
      </c>
      <c r="D135" s="7" t="str">
        <f>"徐菲"</f>
        <v>徐菲</v>
      </c>
    </row>
    <row r="136" spans="1:4" ht="30" customHeight="1">
      <c r="A136" s="7">
        <v>134</v>
      </c>
      <c r="B136" s="7" t="str">
        <f>"38002022051016493894661"</f>
        <v>38002022051016493894661</v>
      </c>
      <c r="C136" s="7" t="s">
        <v>9</v>
      </c>
      <c r="D136" s="7" t="str">
        <f>"李宝玉"</f>
        <v>李宝玉</v>
      </c>
    </row>
    <row r="137" spans="1:4" ht="30" customHeight="1">
      <c r="A137" s="7">
        <v>135</v>
      </c>
      <c r="B137" s="7" t="str">
        <f>"38002022051017462994665"</f>
        <v>38002022051017462994665</v>
      </c>
      <c r="C137" s="7" t="s">
        <v>9</v>
      </c>
      <c r="D137" s="7" t="str">
        <f>"汪芝蓉"</f>
        <v>汪芝蓉</v>
      </c>
    </row>
    <row r="138" spans="1:4" ht="30" customHeight="1">
      <c r="A138" s="7">
        <v>136</v>
      </c>
      <c r="B138" s="7" t="str">
        <f>"38002022051017582894668"</f>
        <v>38002022051017582894668</v>
      </c>
      <c r="C138" s="7" t="s">
        <v>9</v>
      </c>
      <c r="D138" s="7" t="str">
        <f>"何若若"</f>
        <v>何若若</v>
      </c>
    </row>
    <row r="139" spans="1:4" ht="30" customHeight="1">
      <c r="A139" s="7">
        <v>137</v>
      </c>
      <c r="B139" s="7" t="str">
        <f>"38002022051018270394669"</f>
        <v>38002022051018270394669</v>
      </c>
      <c r="C139" s="7" t="s">
        <v>9</v>
      </c>
      <c r="D139" s="7" t="str">
        <f>"何瑞丹"</f>
        <v>何瑞丹</v>
      </c>
    </row>
    <row r="140" spans="1:4" ht="30" customHeight="1">
      <c r="A140" s="7">
        <v>138</v>
      </c>
      <c r="B140" s="7" t="str">
        <f>"38002022051019544494673"</f>
        <v>38002022051019544494673</v>
      </c>
      <c r="C140" s="7" t="s">
        <v>9</v>
      </c>
      <c r="D140" s="7" t="str">
        <f>"吴天宇"</f>
        <v>吴天宇</v>
      </c>
    </row>
    <row r="141" spans="1:4" ht="30" customHeight="1">
      <c r="A141" s="7">
        <v>139</v>
      </c>
      <c r="B141" s="7" t="str">
        <f>"38002022051020521994677"</f>
        <v>38002022051020521994677</v>
      </c>
      <c r="C141" s="7" t="s">
        <v>9</v>
      </c>
      <c r="D141" s="7" t="str">
        <f>"张茹平"</f>
        <v>张茹平</v>
      </c>
    </row>
    <row r="142" spans="1:4" ht="30" customHeight="1">
      <c r="A142" s="7">
        <v>140</v>
      </c>
      <c r="B142" s="7" t="str">
        <f>"38002022051021002494678"</f>
        <v>38002022051021002494678</v>
      </c>
      <c r="C142" s="7" t="s">
        <v>9</v>
      </c>
      <c r="D142" s="7" t="str">
        <f>"许尊童"</f>
        <v>许尊童</v>
      </c>
    </row>
    <row r="143" spans="1:4" ht="30" customHeight="1">
      <c r="A143" s="7">
        <v>141</v>
      </c>
      <c r="B143" s="7" t="str">
        <f>"38002022051021005794679"</f>
        <v>38002022051021005794679</v>
      </c>
      <c r="C143" s="7" t="s">
        <v>9</v>
      </c>
      <c r="D143" s="7" t="str">
        <f>"郝丽君"</f>
        <v>郝丽君</v>
      </c>
    </row>
    <row r="144" spans="1:4" ht="30" customHeight="1">
      <c r="A144" s="7">
        <v>142</v>
      </c>
      <c r="B144" s="7" t="str">
        <f>"38002022051021053894680"</f>
        <v>38002022051021053894680</v>
      </c>
      <c r="C144" s="7" t="s">
        <v>9</v>
      </c>
      <c r="D144" s="7" t="str">
        <f>"潘贝莎"</f>
        <v>潘贝莎</v>
      </c>
    </row>
    <row r="145" spans="1:4" ht="30" customHeight="1">
      <c r="A145" s="7">
        <v>143</v>
      </c>
      <c r="B145" s="7" t="str">
        <f>"38002022051021132594681"</f>
        <v>38002022051021132594681</v>
      </c>
      <c r="C145" s="7" t="s">
        <v>9</v>
      </c>
      <c r="D145" s="7" t="str">
        <f>"章心妍"</f>
        <v>章心妍</v>
      </c>
    </row>
    <row r="146" spans="1:4" ht="30" customHeight="1">
      <c r="A146" s="7">
        <v>144</v>
      </c>
      <c r="B146" s="7" t="str">
        <f>"38002022051022414094685"</f>
        <v>38002022051022414094685</v>
      </c>
      <c r="C146" s="7" t="s">
        <v>9</v>
      </c>
      <c r="D146" s="7" t="str">
        <f>"陈荣臻"</f>
        <v>陈荣臻</v>
      </c>
    </row>
    <row r="147" spans="1:4" ht="30" customHeight="1">
      <c r="A147" s="7">
        <v>145</v>
      </c>
      <c r="B147" s="7" t="str">
        <f>"38002022051101083794692"</f>
        <v>38002022051101083794692</v>
      </c>
      <c r="C147" s="7" t="s">
        <v>9</v>
      </c>
      <c r="D147" s="7" t="str">
        <f>"吴美婧"</f>
        <v>吴美婧</v>
      </c>
    </row>
    <row r="148" spans="1:4" ht="30" customHeight="1">
      <c r="A148" s="7">
        <v>146</v>
      </c>
      <c r="B148" s="7" t="str">
        <f>"38002022051109471794701"</f>
        <v>38002022051109471794701</v>
      </c>
      <c r="C148" s="7" t="s">
        <v>9</v>
      </c>
      <c r="D148" s="7" t="str">
        <f>"苏扬舟"</f>
        <v>苏扬舟</v>
      </c>
    </row>
    <row r="149" spans="1:4" ht="30" customHeight="1">
      <c r="A149" s="7">
        <v>147</v>
      </c>
      <c r="B149" s="7" t="str">
        <f>"38002022051110090294703"</f>
        <v>38002022051110090294703</v>
      </c>
      <c r="C149" s="7" t="s">
        <v>9</v>
      </c>
      <c r="D149" s="7" t="str">
        <f>"宁坤"</f>
        <v>宁坤</v>
      </c>
    </row>
    <row r="150" spans="1:4" ht="30" customHeight="1">
      <c r="A150" s="7">
        <v>148</v>
      </c>
      <c r="B150" s="7" t="str">
        <f>"38002022051111434694712"</f>
        <v>38002022051111434694712</v>
      </c>
      <c r="C150" s="7" t="s">
        <v>9</v>
      </c>
      <c r="D150" s="7" t="str">
        <f>"李文垚"</f>
        <v>李文垚</v>
      </c>
    </row>
    <row r="151" spans="1:4" ht="30" customHeight="1">
      <c r="A151" s="7">
        <v>149</v>
      </c>
      <c r="B151" s="7" t="str">
        <f>"38002022051112003594713"</f>
        <v>38002022051112003594713</v>
      </c>
      <c r="C151" s="7" t="s">
        <v>9</v>
      </c>
      <c r="D151" s="7" t="str">
        <f>"孙雱飞"</f>
        <v>孙雱飞</v>
      </c>
    </row>
    <row r="152" spans="1:4" ht="30" customHeight="1">
      <c r="A152" s="7">
        <v>150</v>
      </c>
      <c r="B152" s="7" t="str">
        <f>"38002022051112045094714"</f>
        <v>38002022051112045094714</v>
      </c>
      <c r="C152" s="7" t="s">
        <v>9</v>
      </c>
      <c r="D152" s="7" t="str">
        <f>"徐晓悦"</f>
        <v>徐晓悦</v>
      </c>
    </row>
    <row r="153" spans="1:4" ht="30" customHeight="1">
      <c r="A153" s="7">
        <v>151</v>
      </c>
      <c r="B153" s="7" t="str">
        <f>"38002022051113480894719"</f>
        <v>38002022051113480894719</v>
      </c>
      <c r="C153" s="7" t="s">
        <v>9</v>
      </c>
      <c r="D153" s="7" t="str">
        <f>"吴斯曼"</f>
        <v>吴斯曼</v>
      </c>
    </row>
    <row r="154" spans="1:4" ht="30" customHeight="1">
      <c r="A154" s="7">
        <v>152</v>
      </c>
      <c r="B154" s="7" t="str">
        <f>"38002022051114283794720"</f>
        <v>38002022051114283794720</v>
      </c>
      <c r="C154" s="7" t="s">
        <v>9</v>
      </c>
      <c r="D154" s="7" t="str">
        <f>"白冰峰"</f>
        <v>白冰峰</v>
      </c>
    </row>
    <row r="155" spans="1:4" ht="30" customHeight="1">
      <c r="A155" s="7">
        <v>153</v>
      </c>
      <c r="B155" s="7" t="str">
        <f>"38002022051115121094723"</f>
        <v>38002022051115121094723</v>
      </c>
      <c r="C155" s="7" t="s">
        <v>9</v>
      </c>
      <c r="D155" s="7" t="str">
        <f>"占惠棉"</f>
        <v>占惠棉</v>
      </c>
    </row>
    <row r="156" spans="1:4" ht="30" customHeight="1">
      <c r="A156" s="7">
        <v>154</v>
      </c>
      <c r="B156" s="7" t="str">
        <f>"38002022051115270294726"</f>
        <v>38002022051115270294726</v>
      </c>
      <c r="C156" s="7" t="s">
        <v>9</v>
      </c>
      <c r="D156" s="7" t="str">
        <f>"陈逸年"</f>
        <v>陈逸年</v>
      </c>
    </row>
    <row r="157" spans="1:4" ht="30" customHeight="1">
      <c r="A157" s="7">
        <v>155</v>
      </c>
      <c r="B157" s="7" t="str">
        <f>"38002022051116201594731"</f>
        <v>38002022051116201594731</v>
      </c>
      <c r="C157" s="7" t="s">
        <v>9</v>
      </c>
      <c r="D157" s="7" t="str">
        <f>"于倩倩"</f>
        <v>于倩倩</v>
      </c>
    </row>
    <row r="158" spans="1:4" ht="30" customHeight="1">
      <c r="A158" s="7">
        <v>156</v>
      </c>
      <c r="B158" s="7" t="str">
        <f>"38002022051117222294739"</f>
        <v>38002022051117222294739</v>
      </c>
      <c r="C158" s="7" t="s">
        <v>9</v>
      </c>
      <c r="D158" s="7" t="str">
        <f>"李乔"</f>
        <v>李乔</v>
      </c>
    </row>
    <row r="159" spans="1:4" ht="30" customHeight="1">
      <c r="A159" s="7">
        <v>157</v>
      </c>
      <c r="B159" s="7" t="str">
        <f>"38002022051117242094740"</f>
        <v>38002022051117242094740</v>
      </c>
      <c r="C159" s="7" t="s">
        <v>9</v>
      </c>
      <c r="D159" s="7" t="str">
        <f>"路博霖"</f>
        <v>路博霖</v>
      </c>
    </row>
    <row r="160" spans="1:4" ht="30" customHeight="1">
      <c r="A160" s="7">
        <v>158</v>
      </c>
      <c r="B160" s="7" t="str">
        <f>"38002022051118042594744"</f>
        <v>38002022051118042594744</v>
      </c>
      <c r="C160" s="7" t="s">
        <v>9</v>
      </c>
      <c r="D160" s="7" t="str">
        <f>"吴蕊"</f>
        <v>吴蕊</v>
      </c>
    </row>
    <row r="161" spans="1:4" ht="30" customHeight="1">
      <c r="A161" s="7">
        <v>159</v>
      </c>
      <c r="B161" s="7" t="str">
        <f>"38002022051118425094748"</f>
        <v>38002022051118425094748</v>
      </c>
      <c r="C161" s="7" t="s">
        <v>9</v>
      </c>
      <c r="D161" s="7" t="str">
        <f>"刘付杰晴"</f>
        <v>刘付杰晴</v>
      </c>
    </row>
    <row r="162" spans="1:4" ht="30" customHeight="1">
      <c r="A162" s="7">
        <v>160</v>
      </c>
      <c r="B162" s="7" t="str">
        <f>"38002022051122275794763"</f>
        <v>38002022051122275794763</v>
      </c>
      <c r="C162" s="7" t="s">
        <v>9</v>
      </c>
      <c r="D162" s="7" t="str">
        <f>"薛慧敏"</f>
        <v>薛慧敏</v>
      </c>
    </row>
    <row r="163" spans="1:4" ht="30" customHeight="1">
      <c r="A163" s="7">
        <v>161</v>
      </c>
      <c r="B163" s="7" t="str">
        <f>"38002022051202573694775"</f>
        <v>38002022051202573694775</v>
      </c>
      <c r="C163" s="7" t="s">
        <v>9</v>
      </c>
      <c r="D163" s="7" t="str">
        <f>"陈晶晶"</f>
        <v>陈晶晶</v>
      </c>
    </row>
    <row r="164" spans="1:4" ht="30" customHeight="1">
      <c r="A164" s="7">
        <v>162</v>
      </c>
      <c r="B164" s="7" t="str">
        <f>"38002022051209095894780"</f>
        <v>38002022051209095894780</v>
      </c>
      <c r="C164" s="7" t="s">
        <v>9</v>
      </c>
      <c r="D164" s="7" t="str">
        <f>"陆兆晗"</f>
        <v>陆兆晗</v>
      </c>
    </row>
    <row r="165" spans="1:4" ht="30" customHeight="1">
      <c r="A165" s="7">
        <v>163</v>
      </c>
      <c r="B165" s="7" t="str">
        <f>"38002022051211514394790"</f>
        <v>38002022051211514394790</v>
      </c>
      <c r="C165" s="7" t="s">
        <v>9</v>
      </c>
      <c r="D165" s="7" t="str">
        <f>"刘幸智"</f>
        <v>刘幸智</v>
      </c>
    </row>
    <row r="166" spans="1:4" ht="30" customHeight="1">
      <c r="A166" s="7">
        <v>164</v>
      </c>
      <c r="B166" s="7" t="str">
        <f>"38002022050610400994373"</f>
        <v>38002022050610400994373</v>
      </c>
      <c r="C166" s="7" t="s">
        <v>10</v>
      </c>
      <c r="D166" s="7" t="str">
        <f>"张羡"</f>
        <v>张羡</v>
      </c>
    </row>
    <row r="167" spans="1:4" ht="30" customHeight="1">
      <c r="A167" s="7">
        <v>165</v>
      </c>
      <c r="B167" s="7" t="str">
        <f>"38002022050810254594552"</f>
        <v>38002022050810254594552</v>
      </c>
      <c r="C167" s="7" t="s">
        <v>10</v>
      </c>
      <c r="D167" s="7" t="str">
        <f>" 刘东阳"</f>
        <v> 刘东阳</v>
      </c>
    </row>
    <row r="168" spans="1:4" ht="30" customHeight="1">
      <c r="A168" s="7">
        <v>166</v>
      </c>
      <c r="B168" s="7" t="str">
        <f>"38002022050914363494611"</f>
        <v>38002022050914363494611</v>
      </c>
      <c r="C168" s="7" t="s">
        <v>10</v>
      </c>
      <c r="D168" s="7" t="str">
        <f>"林晶"</f>
        <v>林晶</v>
      </c>
    </row>
    <row r="169" spans="1:4" ht="30" customHeight="1">
      <c r="A169" s="7">
        <v>167</v>
      </c>
      <c r="B169" s="7" t="str">
        <f>"38002022051113055794717"</f>
        <v>38002022051113055794717</v>
      </c>
      <c r="C169" s="7" t="s">
        <v>10</v>
      </c>
      <c r="D169" s="7" t="str">
        <f>"卢珊珊"</f>
        <v>卢珊珊</v>
      </c>
    </row>
    <row r="170" spans="1:4" ht="30" customHeight="1">
      <c r="A170" s="7">
        <v>168</v>
      </c>
      <c r="B170" s="7" t="str">
        <f>"38002022050609473194364"</f>
        <v>38002022050609473194364</v>
      </c>
      <c r="C170" s="7" t="s">
        <v>11</v>
      </c>
      <c r="D170" s="7" t="str">
        <f>"陈萱峰"</f>
        <v>陈萱峰</v>
      </c>
    </row>
    <row r="171" spans="1:4" ht="30" customHeight="1">
      <c r="A171" s="7">
        <v>169</v>
      </c>
      <c r="B171" s="7" t="str">
        <f>"38002022050610411694375"</f>
        <v>38002022050610411694375</v>
      </c>
      <c r="C171" s="7" t="s">
        <v>11</v>
      </c>
      <c r="D171" s="7" t="str">
        <f>"姜奇明"</f>
        <v>姜奇明</v>
      </c>
    </row>
    <row r="172" spans="1:4" ht="30" customHeight="1">
      <c r="A172" s="7">
        <v>170</v>
      </c>
      <c r="B172" s="7" t="str">
        <f>"38002022050618074094445"</f>
        <v>38002022050618074094445</v>
      </c>
      <c r="C172" s="7" t="s">
        <v>11</v>
      </c>
      <c r="D172" s="7" t="str">
        <f>"吴玮"</f>
        <v>吴玮</v>
      </c>
    </row>
    <row r="173" spans="1:4" ht="30" customHeight="1">
      <c r="A173" s="7">
        <v>171</v>
      </c>
      <c r="B173" s="7" t="str">
        <f>"38002022050920214394627"</f>
        <v>38002022050920214394627</v>
      </c>
      <c r="C173" s="7" t="s">
        <v>11</v>
      </c>
      <c r="D173" s="7" t="str">
        <f>"随文厦"</f>
        <v>随文厦</v>
      </c>
    </row>
    <row r="174" spans="1:4" ht="30" customHeight="1">
      <c r="A174" s="7">
        <v>172</v>
      </c>
      <c r="B174" s="7" t="str">
        <f>"38002022051003085094640"</f>
        <v>38002022051003085094640</v>
      </c>
      <c r="C174" s="7" t="s">
        <v>11</v>
      </c>
      <c r="D174" s="7" t="str">
        <f>"熊乙峰"</f>
        <v>熊乙峰</v>
      </c>
    </row>
    <row r="175" spans="1:4" ht="30" customHeight="1">
      <c r="A175" s="7">
        <v>173</v>
      </c>
      <c r="B175" s="7" t="str">
        <f>"38002022051100022294691"</f>
        <v>38002022051100022294691</v>
      </c>
      <c r="C175" s="7" t="s">
        <v>11</v>
      </c>
      <c r="D175" s="7" t="str">
        <f>"庞亚杰"</f>
        <v>庞亚杰</v>
      </c>
    </row>
    <row r="176" spans="1:4" ht="30" customHeight="1">
      <c r="A176" s="7">
        <v>174</v>
      </c>
      <c r="B176" s="7" t="str">
        <f>"38002022051110170894706"</f>
        <v>38002022051110170894706</v>
      </c>
      <c r="C176" s="7" t="s">
        <v>11</v>
      </c>
      <c r="D176" s="7" t="str">
        <f>"王立颖"</f>
        <v>王立颖</v>
      </c>
    </row>
    <row r="177" spans="1:4" ht="30" customHeight="1">
      <c r="A177" s="7">
        <v>175</v>
      </c>
      <c r="B177" s="7" t="str">
        <f>"38002022051117440994742"</f>
        <v>38002022051117440994742</v>
      </c>
      <c r="C177" s="7" t="s">
        <v>11</v>
      </c>
      <c r="D177" s="7" t="str">
        <f>"李立文"</f>
        <v>李立文</v>
      </c>
    </row>
    <row r="178" spans="1:4" ht="30" customHeight="1">
      <c r="A178" s="7">
        <v>176</v>
      </c>
      <c r="B178" s="7" t="str">
        <f>"38002022050611080494380"</f>
        <v>38002022050611080494380</v>
      </c>
      <c r="C178" s="7" t="s">
        <v>12</v>
      </c>
      <c r="D178" s="7" t="str">
        <f>"蔡晓靓"</f>
        <v>蔡晓靓</v>
      </c>
    </row>
    <row r="179" spans="1:4" ht="30" customHeight="1">
      <c r="A179" s="7">
        <v>177</v>
      </c>
      <c r="B179" s="7" t="str">
        <f>"38002022050620022994462"</f>
        <v>38002022050620022994462</v>
      </c>
      <c r="C179" s="7" t="s">
        <v>12</v>
      </c>
      <c r="D179" s="7" t="str">
        <f>"李秋彦"</f>
        <v>李秋彦</v>
      </c>
    </row>
    <row r="180" spans="1:4" ht="30" customHeight="1">
      <c r="A180" s="7">
        <v>178</v>
      </c>
      <c r="B180" s="7" t="str">
        <f>"38002022050701332594489"</f>
        <v>38002022050701332594489</v>
      </c>
      <c r="C180" s="7" t="s">
        <v>12</v>
      </c>
      <c r="D180" s="7" t="str">
        <f>"黄远生"</f>
        <v>黄远生</v>
      </c>
    </row>
    <row r="181" spans="1:4" ht="30" customHeight="1">
      <c r="A181" s="7">
        <v>179</v>
      </c>
      <c r="B181" s="7" t="str">
        <f>"38002022050709033094493"</f>
        <v>38002022050709033094493</v>
      </c>
      <c r="C181" s="7" t="s">
        <v>12</v>
      </c>
      <c r="D181" s="7" t="str">
        <f>"王璠"</f>
        <v>王璠</v>
      </c>
    </row>
    <row r="182" spans="1:4" ht="30" customHeight="1">
      <c r="A182" s="7">
        <v>180</v>
      </c>
      <c r="B182" s="7" t="str">
        <f>"38002022050911092394602"</f>
        <v>38002022050911092394602</v>
      </c>
      <c r="C182" s="7" t="s">
        <v>12</v>
      </c>
      <c r="D182" s="7" t="str">
        <f>"王林凯"</f>
        <v>王林凯</v>
      </c>
    </row>
    <row r="183" spans="1:4" ht="30" customHeight="1">
      <c r="A183" s="7">
        <v>181</v>
      </c>
      <c r="B183" s="7" t="str">
        <f>"38002022050921063494632"</f>
        <v>38002022050921063494632</v>
      </c>
      <c r="C183" s="7" t="s">
        <v>12</v>
      </c>
      <c r="D183" s="7" t="str">
        <f>"王莹"</f>
        <v>王莹</v>
      </c>
    </row>
    <row r="184" spans="1:4" ht="30" customHeight="1">
      <c r="A184" s="7">
        <v>182</v>
      </c>
      <c r="B184" s="7" t="str">
        <f>"38002022051015515394657"</f>
        <v>38002022051015515394657</v>
      </c>
      <c r="C184" s="7" t="s">
        <v>12</v>
      </c>
      <c r="D184" s="7" t="str">
        <f>"王妮满"</f>
        <v>王妮满</v>
      </c>
    </row>
    <row r="185" spans="1:4" ht="30" customHeight="1">
      <c r="A185" s="7">
        <v>183</v>
      </c>
      <c r="B185" s="7" t="str">
        <f>"38002022051016433694660"</f>
        <v>38002022051016433694660</v>
      </c>
      <c r="C185" s="7" t="s">
        <v>12</v>
      </c>
      <c r="D185" s="7" t="str">
        <f>"杜吉净"</f>
        <v>杜吉净</v>
      </c>
    </row>
    <row r="186" spans="1:4" ht="30" customHeight="1">
      <c r="A186" s="7">
        <v>184</v>
      </c>
      <c r="B186" s="7" t="str">
        <f>"38002022050609055794349"</f>
        <v>38002022050609055794349</v>
      </c>
      <c r="C186" s="7" t="s">
        <v>13</v>
      </c>
      <c r="D186" s="7" t="str">
        <f>"陈俊臻"</f>
        <v>陈俊臻</v>
      </c>
    </row>
    <row r="187" spans="1:4" ht="30" customHeight="1">
      <c r="A187" s="7">
        <v>185</v>
      </c>
      <c r="B187" s="7" t="str">
        <f>"38002022050609133694353"</f>
        <v>38002022050609133694353</v>
      </c>
      <c r="C187" s="7" t="s">
        <v>13</v>
      </c>
      <c r="D187" s="7" t="str">
        <f>"王骏赭"</f>
        <v>王骏赭</v>
      </c>
    </row>
    <row r="188" spans="1:4" ht="30" customHeight="1">
      <c r="A188" s="7">
        <v>186</v>
      </c>
      <c r="B188" s="7" t="str">
        <f>"38002022050609422094363"</f>
        <v>38002022050609422094363</v>
      </c>
      <c r="C188" s="7" t="s">
        <v>13</v>
      </c>
      <c r="D188" s="7" t="str">
        <f>"何瑞瑶"</f>
        <v>何瑞瑶</v>
      </c>
    </row>
    <row r="189" spans="1:4" ht="30" customHeight="1">
      <c r="A189" s="7">
        <v>187</v>
      </c>
      <c r="B189" s="7" t="str">
        <f>"38002022050611014694379"</f>
        <v>38002022050611014694379</v>
      </c>
      <c r="C189" s="7" t="s">
        <v>13</v>
      </c>
      <c r="D189" s="7" t="str">
        <f>"林嘉雨"</f>
        <v>林嘉雨</v>
      </c>
    </row>
    <row r="190" spans="1:4" ht="30" customHeight="1">
      <c r="A190" s="7">
        <v>188</v>
      </c>
      <c r="B190" s="7" t="str">
        <f>"38002022050612001094388"</f>
        <v>38002022050612001094388</v>
      </c>
      <c r="C190" s="7" t="s">
        <v>13</v>
      </c>
      <c r="D190" s="7" t="str">
        <f>"覃晓云"</f>
        <v>覃晓云</v>
      </c>
    </row>
    <row r="191" spans="1:4" ht="30" customHeight="1">
      <c r="A191" s="7">
        <v>189</v>
      </c>
      <c r="B191" s="7" t="str">
        <f>"38002022050620115294463"</f>
        <v>38002022050620115294463</v>
      </c>
      <c r="C191" s="7" t="s">
        <v>13</v>
      </c>
      <c r="D191" s="7" t="str">
        <f>"谢林汐"</f>
        <v>谢林汐</v>
      </c>
    </row>
    <row r="192" spans="1:4" ht="30" customHeight="1">
      <c r="A192" s="7">
        <v>190</v>
      </c>
      <c r="B192" s="7" t="str">
        <f>"38002022050623545094488"</f>
        <v>38002022050623545094488</v>
      </c>
      <c r="C192" s="7" t="s">
        <v>13</v>
      </c>
      <c r="D192" s="7" t="str">
        <f>"王阔"</f>
        <v>王阔</v>
      </c>
    </row>
    <row r="193" spans="1:4" ht="30" customHeight="1">
      <c r="A193" s="7">
        <v>191</v>
      </c>
      <c r="B193" s="7" t="str">
        <f>"38002022050708471094490"</f>
        <v>38002022050708471094490</v>
      </c>
      <c r="C193" s="7" t="s">
        <v>13</v>
      </c>
      <c r="D193" s="7" t="str">
        <f>"阮向杰"</f>
        <v>阮向杰</v>
      </c>
    </row>
    <row r="194" spans="1:4" ht="30" customHeight="1">
      <c r="A194" s="7">
        <v>192</v>
      </c>
      <c r="B194" s="7" t="str">
        <f>"38002022050721330594536"</f>
        <v>38002022050721330594536</v>
      </c>
      <c r="C194" s="7" t="s">
        <v>13</v>
      </c>
      <c r="D194" s="7" t="str">
        <f>"郝柏运"</f>
        <v>郝柏运</v>
      </c>
    </row>
    <row r="195" spans="1:4" ht="30" customHeight="1">
      <c r="A195" s="7">
        <v>193</v>
      </c>
      <c r="B195" s="7" t="str">
        <f>"38002022050808474494546"</f>
        <v>38002022050808474494546</v>
      </c>
      <c r="C195" s="7" t="s">
        <v>13</v>
      </c>
      <c r="D195" s="7" t="str">
        <f>"王筱"</f>
        <v>王筱</v>
      </c>
    </row>
    <row r="196" spans="1:4" ht="30" customHeight="1">
      <c r="A196" s="7">
        <v>194</v>
      </c>
      <c r="B196" s="7" t="str">
        <f>"38002022050809292194549"</f>
        <v>38002022050809292194549</v>
      </c>
      <c r="C196" s="7" t="s">
        <v>13</v>
      </c>
      <c r="D196" s="7" t="str">
        <f>"王兵岳"</f>
        <v>王兵岳</v>
      </c>
    </row>
    <row r="197" spans="1:4" ht="30" customHeight="1">
      <c r="A197" s="7">
        <v>195</v>
      </c>
      <c r="B197" s="7" t="str">
        <f>"38002022050812050794557"</f>
        <v>38002022050812050794557</v>
      </c>
      <c r="C197" s="7" t="s">
        <v>13</v>
      </c>
      <c r="D197" s="7" t="str">
        <f>"海颜"</f>
        <v>海颜</v>
      </c>
    </row>
    <row r="198" spans="1:4" ht="30" customHeight="1">
      <c r="A198" s="7">
        <v>196</v>
      </c>
      <c r="B198" s="7" t="str">
        <f>"38002022050817224194572"</f>
        <v>38002022050817224194572</v>
      </c>
      <c r="C198" s="7" t="s">
        <v>13</v>
      </c>
      <c r="D198" s="7" t="str">
        <f>"王希贤"</f>
        <v>王希贤</v>
      </c>
    </row>
    <row r="199" spans="1:4" ht="30" customHeight="1">
      <c r="A199" s="7">
        <v>197</v>
      </c>
      <c r="B199" s="7" t="str">
        <f>"38002022050821135094579"</f>
        <v>38002022050821135094579</v>
      </c>
      <c r="C199" s="7" t="s">
        <v>13</v>
      </c>
      <c r="D199" s="7" t="str">
        <f>"易海生"</f>
        <v>易海生</v>
      </c>
    </row>
    <row r="200" spans="1:4" ht="30" customHeight="1">
      <c r="A200" s="7">
        <v>198</v>
      </c>
      <c r="B200" s="7" t="str">
        <f>"38002022050909550494595"</f>
        <v>38002022050909550494595</v>
      </c>
      <c r="C200" s="7" t="s">
        <v>13</v>
      </c>
      <c r="D200" s="7" t="str">
        <f>"陈超"</f>
        <v>陈超</v>
      </c>
    </row>
    <row r="201" spans="1:4" ht="30" customHeight="1">
      <c r="A201" s="7">
        <v>199</v>
      </c>
      <c r="B201" s="7" t="str">
        <f>"38002022050910553294600"</f>
        <v>38002022050910553294600</v>
      </c>
      <c r="C201" s="7" t="s">
        <v>13</v>
      </c>
      <c r="D201" s="7" t="str">
        <f>"唐琦"</f>
        <v>唐琦</v>
      </c>
    </row>
    <row r="202" spans="1:4" ht="30" customHeight="1">
      <c r="A202" s="7">
        <v>200</v>
      </c>
      <c r="B202" s="7" t="str">
        <f>"38002022050912023694609"</f>
        <v>38002022050912023694609</v>
      </c>
      <c r="C202" s="7" t="s">
        <v>13</v>
      </c>
      <c r="D202" s="7" t="str">
        <f>"黄茂"</f>
        <v>黄茂</v>
      </c>
    </row>
    <row r="203" spans="1:4" ht="30" customHeight="1">
      <c r="A203" s="7">
        <v>201</v>
      </c>
      <c r="B203" s="7" t="str">
        <f>"38002022050914500994613"</f>
        <v>38002022050914500994613</v>
      </c>
      <c r="C203" s="7" t="s">
        <v>13</v>
      </c>
      <c r="D203" s="7" t="str">
        <f>"徐亚辉"</f>
        <v>徐亚辉</v>
      </c>
    </row>
    <row r="204" spans="1:4" ht="30" customHeight="1">
      <c r="A204" s="7">
        <v>202</v>
      </c>
      <c r="B204" s="7" t="str">
        <f>"38002022050921141494633"</f>
        <v>38002022050921141494633</v>
      </c>
      <c r="C204" s="7" t="s">
        <v>13</v>
      </c>
      <c r="D204" s="7" t="str">
        <f>"宋昭"</f>
        <v>宋昭</v>
      </c>
    </row>
    <row r="205" spans="1:4" ht="30" customHeight="1">
      <c r="A205" s="7">
        <v>203</v>
      </c>
      <c r="B205" s="7" t="str">
        <f>"38002022051010370294642"</f>
        <v>38002022051010370294642</v>
      </c>
      <c r="C205" s="7" t="s">
        <v>13</v>
      </c>
      <c r="D205" s="7" t="str">
        <f>"李琛"</f>
        <v>李琛</v>
      </c>
    </row>
    <row r="206" spans="1:4" ht="30" customHeight="1">
      <c r="A206" s="7">
        <v>204</v>
      </c>
      <c r="B206" s="7" t="str">
        <f>"38002022051016432694659"</f>
        <v>38002022051016432694659</v>
      </c>
      <c r="C206" s="7" t="s">
        <v>13</v>
      </c>
      <c r="D206" s="7" t="str">
        <f>"朱钊利"</f>
        <v>朱钊利</v>
      </c>
    </row>
    <row r="207" spans="1:4" ht="30" customHeight="1">
      <c r="A207" s="7">
        <v>205</v>
      </c>
      <c r="B207" s="7" t="str">
        <f>"38002022051101303994693"</f>
        <v>38002022051101303994693</v>
      </c>
      <c r="C207" s="7" t="s">
        <v>13</v>
      </c>
      <c r="D207" s="7" t="str">
        <f>"赵鹏飞"</f>
        <v>赵鹏飞</v>
      </c>
    </row>
    <row r="208" spans="1:4" ht="30" customHeight="1">
      <c r="A208" s="7">
        <v>206</v>
      </c>
      <c r="B208" s="7" t="str">
        <f>"38002022051110104594704"</f>
        <v>38002022051110104594704</v>
      </c>
      <c r="C208" s="7" t="s">
        <v>13</v>
      </c>
      <c r="D208" s="7" t="str">
        <f>"刘渊"</f>
        <v>刘渊</v>
      </c>
    </row>
    <row r="209" spans="1:4" ht="30" customHeight="1">
      <c r="A209" s="7">
        <v>207</v>
      </c>
      <c r="B209" s="7" t="str">
        <f>"38002022051116574694735"</f>
        <v>38002022051116574694735</v>
      </c>
      <c r="C209" s="7" t="s">
        <v>13</v>
      </c>
      <c r="D209" s="7" t="str">
        <f>"赵越"</f>
        <v>赵越</v>
      </c>
    </row>
    <row r="210" spans="1:4" ht="30" customHeight="1">
      <c r="A210" s="7">
        <v>208</v>
      </c>
      <c r="B210" s="7" t="str">
        <f>"38002022051119575094752"</f>
        <v>38002022051119575094752</v>
      </c>
      <c r="C210" s="7" t="s">
        <v>13</v>
      </c>
      <c r="D210" s="7" t="str">
        <f>"曾敏玉"</f>
        <v>曾敏玉</v>
      </c>
    </row>
    <row r="211" spans="1:4" ht="30" customHeight="1">
      <c r="A211" s="7">
        <v>209</v>
      </c>
      <c r="B211" s="7" t="str">
        <f>"38002022051120444094754"</f>
        <v>38002022051120444094754</v>
      </c>
      <c r="C211" s="7" t="s">
        <v>13</v>
      </c>
      <c r="D211" s="7" t="str">
        <f>"薛升宇"</f>
        <v>薛升宇</v>
      </c>
    </row>
    <row r="212" spans="1:4" ht="30" customHeight="1">
      <c r="A212" s="7">
        <v>210</v>
      </c>
      <c r="B212" s="7" t="str">
        <f>"38002022051121582994761"</f>
        <v>38002022051121582994761</v>
      </c>
      <c r="C212" s="7" t="s">
        <v>13</v>
      </c>
      <c r="D212" s="7" t="str">
        <f>"王子奇"</f>
        <v>王子奇</v>
      </c>
    </row>
    <row r="213" spans="1:4" ht="30" customHeight="1">
      <c r="A213" s="7">
        <v>211</v>
      </c>
      <c r="B213" s="7" t="str">
        <f>"38002022051211165494788"</f>
        <v>38002022051211165494788</v>
      </c>
      <c r="C213" s="7" t="s">
        <v>13</v>
      </c>
      <c r="D213" s="7" t="str">
        <f>"盛受政"</f>
        <v>盛受政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2022-05-13T07:05:32Z</dcterms:created>
  <dcterms:modified xsi:type="dcterms:W3CDTF">2022-05-16T06:51:45Z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9198B921961A4B95BA1DB2F79E8640F3</vt:lpwstr>
  </property>
  <property fmtid="{D5CDD505-2E9C-101B-9397-08002B2CF9AE}" pid="4" name="KSOProductBuildV">
    <vt:lpwstr>2052-11.1.0.11636</vt:lpwstr>
  </property>
</Properties>
</file>