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拟聘人员表" sheetId="1" r:id="rId1"/>
  </sheets>
  <definedNames>
    <definedName name="_xlnm.Print_Titles" localSheetId="0">拟聘人员表!$1:$2</definedName>
  </definedNames>
  <calcPr calcId="144525"/>
</workbook>
</file>

<file path=xl/sharedStrings.xml><?xml version="1.0" encoding="utf-8"?>
<sst xmlns="http://schemas.openxmlformats.org/spreadsheetml/2006/main" count="72" uniqueCount="26">
  <si>
    <t>宛城区特招医学院校毕业生--拟聘用人员表</t>
  </si>
  <si>
    <t>序号</t>
  </si>
  <si>
    <t>岗位代码</t>
  </si>
  <si>
    <t>岗位名称</t>
  </si>
  <si>
    <t>招聘单位</t>
  </si>
  <si>
    <t>姓名</t>
  </si>
  <si>
    <t>性别</t>
  </si>
  <si>
    <t>毕业院校</t>
  </si>
  <si>
    <t>学历</t>
  </si>
  <si>
    <t>备注</t>
  </si>
  <si>
    <t>中医学</t>
  </si>
  <si>
    <t>区中医院</t>
  </si>
  <si>
    <t>护理学</t>
  </si>
  <si>
    <t>中药学</t>
  </si>
  <si>
    <t>临床医学</t>
  </si>
  <si>
    <t>瓦店镇卫生院</t>
  </si>
  <si>
    <t>医学检验技术</t>
  </si>
  <si>
    <t>汉冢乡卫生院</t>
  </si>
  <si>
    <t>茶庵乡卫生院</t>
  </si>
  <si>
    <t>金华镇卫生院</t>
  </si>
  <si>
    <t>医学影像技术</t>
  </si>
  <si>
    <t>康复治疗技术</t>
  </si>
  <si>
    <t>黄台岗镇卫生院</t>
  </si>
  <si>
    <t>高庙乡卫生院</t>
  </si>
  <si>
    <t>溧河乡卫生院</t>
  </si>
  <si>
    <t>红泥湾镇卫生院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</si>
</sst>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zoomScaleSheetLayoutView="60" workbookViewId="0">
      <selection activeCell="B1" sqref="B1:I1"/>
    </sheetView>
  </sheetViews>
  <sheetFormatPr defaultColWidth="9" defaultRowHeight="31" customHeight="1"/>
  <cols>
    <col min="1" max="1" width="4.5" style="2" customWidth="1"/>
    <col min="2" max="2" width="5.5" style="3" customWidth="1"/>
    <col min="3" max="3" width="11.75" style="3" customWidth="1"/>
    <col min="4" max="4" width="14" style="4" customWidth="1"/>
    <col min="5" max="5" width="8.5" style="2" customWidth="1"/>
    <col min="6" max="6" width="5.25" style="2" customWidth="1"/>
    <col min="7" max="7" width="23.375" style="4" customWidth="1"/>
    <col min="8" max="8" width="6.375" style="2" customWidth="1"/>
    <col min="9" max="9" width="7.875" style="2" customWidth="1"/>
  </cols>
  <sheetData>
    <row r="1" customHeight="1" spans="2:9">
      <c r="B1" s="5" t="s">
        <v>0</v>
      </c>
      <c r="C1" s="6"/>
      <c r="D1" s="7"/>
      <c r="E1" s="8"/>
      <c r="F1" s="8"/>
      <c r="G1" s="9"/>
      <c r="H1" s="8"/>
      <c r="I1" s="8"/>
    </row>
    <row r="2" customHeight="1" spans="1:15">
      <c r="A2" s="10" t="s">
        <v>1</v>
      </c>
      <c r="B2" s="11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2" t="s">
        <v>7</v>
      </c>
      <c r="H2" s="10" t="s">
        <v>8</v>
      </c>
      <c r="I2" s="10" t="s">
        <v>9</v>
      </c>
      <c r="J2" s="17"/>
      <c r="K2" s="17"/>
      <c r="L2" s="17"/>
      <c r="M2" s="17"/>
      <c r="N2" s="17"/>
      <c r="O2" s="17"/>
    </row>
    <row r="3" s="1" customFormat="1" ht="33" customHeight="1" spans="1:15">
      <c r="A3" s="13">
        <v>1</v>
      </c>
      <c r="B3" s="14" t="str">
        <f>"2101"</f>
        <v>2101</v>
      </c>
      <c r="C3" s="14" t="s">
        <v>10</v>
      </c>
      <c r="D3" s="15" t="s">
        <v>11</v>
      </c>
      <c r="E3" s="16" t="str">
        <f>"张尉通"</f>
        <v>张尉通</v>
      </c>
      <c r="F3" s="16" t="str">
        <f>"男"</f>
        <v>男</v>
      </c>
      <c r="G3" s="15" t="str">
        <f>"南阳理工学院"</f>
        <v>南阳理工学院</v>
      </c>
      <c r="H3" s="16" t="str">
        <f>"本科"</f>
        <v>本科</v>
      </c>
      <c r="I3" s="16" t="str">
        <f t="shared" ref="I3:I6" si="0">""</f>
        <v/>
      </c>
      <c r="J3" s="18"/>
      <c r="K3" s="18"/>
      <c r="L3" s="18"/>
      <c r="M3" s="18"/>
      <c r="N3" s="18"/>
      <c r="O3" s="18"/>
    </row>
    <row r="4" s="1" customFormat="1" ht="33" customHeight="1" spans="1:15">
      <c r="A4" s="13">
        <v>2</v>
      </c>
      <c r="B4" s="14" t="str">
        <f>"2102"</f>
        <v>2102</v>
      </c>
      <c r="C4" s="14" t="s">
        <v>12</v>
      </c>
      <c r="D4" s="15" t="s">
        <v>11</v>
      </c>
      <c r="E4" s="16" t="str">
        <f>"路倩倩"</f>
        <v>路倩倩</v>
      </c>
      <c r="F4" s="16" t="str">
        <f t="shared" ref="F4:F6" si="1">"女"</f>
        <v>女</v>
      </c>
      <c r="G4" s="15" t="str">
        <f>"河南中医药大学"</f>
        <v>河南中医药大学</v>
      </c>
      <c r="H4" s="16" t="str">
        <f>"本科"</f>
        <v>本科</v>
      </c>
      <c r="I4" s="16" t="str">
        <f t="shared" si="0"/>
        <v/>
      </c>
      <c r="J4" s="18"/>
      <c r="K4" s="18"/>
      <c r="L4" s="18"/>
      <c r="M4" s="18"/>
      <c r="N4" s="18"/>
      <c r="O4" s="18"/>
    </row>
    <row r="5" s="1" customFormat="1" ht="33" customHeight="1" spans="1:15">
      <c r="A5" s="13">
        <v>3</v>
      </c>
      <c r="B5" s="14" t="str">
        <f>"2103"</f>
        <v>2103</v>
      </c>
      <c r="C5" s="14" t="s">
        <v>13</v>
      </c>
      <c r="D5" s="15" t="s">
        <v>11</v>
      </c>
      <c r="E5" s="16" t="str">
        <f>"李航帆"</f>
        <v>李航帆</v>
      </c>
      <c r="F5" s="16" t="str">
        <f t="shared" si="1"/>
        <v>女</v>
      </c>
      <c r="G5" s="15" t="str">
        <f>"南阳理工学院"</f>
        <v>南阳理工学院</v>
      </c>
      <c r="H5" s="16" t="str">
        <f>"本科"</f>
        <v>本科</v>
      </c>
      <c r="I5" s="16" t="str">
        <f t="shared" si="0"/>
        <v/>
      </c>
      <c r="J5" s="18"/>
      <c r="K5" s="18"/>
      <c r="L5" s="18"/>
      <c r="M5" s="18"/>
      <c r="N5" s="18"/>
      <c r="O5" s="18"/>
    </row>
    <row r="6" s="1" customFormat="1" ht="33" customHeight="1" spans="1:15">
      <c r="A6" s="13">
        <v>4</v>
      </c>
      <c r="B6" s="14" t="str">
        <f>"2104"</f>
        <v>2104</v>
      </c>
      <c r="C6" s="14" t="s">
        <v>14</v>
      </c>
      <c r="D6" s="15" t="s">
        <v>15</v>
      </c>
      <c r="E6" s="16" t="str">
        <f>"徐莉雯"</f>
        <v>徐莉雯</v>
      </c>
      <c r="F6" s="16" t="str">
        <f t="shared" si="1"/>
        <v>女</v>
      </c>
      <c r="G6" s="15" t="str">
        <f>"商丘医学高等专科学校"</f>
        <v>商丘医学高等专科学校</v>
      </c>
      <c r="H6" s="16" t="str">
        <f t="shared" ref="H6:H9" si="2">"专科"</f>
        <v>专科</v>
      </c>
      <c r="I6" s="16" t="str">
        <f t="shared" si="0"/>
        <v/>
      </c>
      <c r="J6" s="18"/>
      <c r="K6" s="18"/>
      <c r="L6" s="18"/>
      <c r="M6" s="18"/>
      <c r="N6" s="18"/>
      <c r="O6" s="18"/>
    </row>
    <row r="7" s="1" customFormat="1" ht="33" customHeight="1" spans="1:15">
      <c r="A7" s="13">
        <v>5</v>
      </c>
      <c r="B7" s="14" t="str">
        <f>"2104"</f>
        <v>2104</v>
      </c>
      <c r="C7" s="14" t="s">
        <v>14</v>
      </c>
      <c r="D7" s="15" t="s">
        <v>15</v>
      </c>
      <c r="E7" s="16" t="str">
        <f>"赵路"</f>
        <v>赵路</v>
      </c>
      <c r="F7" s="16" t="str">
        <f>"男"</f>
        <v>男</v>
      </c>
      <c r="G7" s="15" t="str">
        <f>"南阳医学高等专科学校"</f>
        <v>南阳医学高等专科学校</v>
      </c>
      <c r="H7" s="16" t="str">
        <f t="shared" si="2"/>
        <v>专科</v>
      </c>
      <c r="I7" s="16" t="str">
        <f t="shared" ref="I7:I9" si="3">""</f>
        <v/>
      </c>
      <c r="J7" s="18"/>
      <c r="K7" s="18"/>
      <c r="L7" s="18"/>
      <c r="M7" s="18"/>
      <c r="N7" s="18"/>
      <c r="O7" s="18"/>
    </row>
    <row r="8" s="1" customFormat="1" ht="33" customHeight="1" spans="1:15">
      <c r="A8" s="13">
        <v>6</v>
      </c>
      <c r="B8" s="14" t="str">
        <f>"2104"</f>
        <v>2104</v>
      </c>
      <c r="C8" s="14" t="s">
        <v>14</v>
      </c>
      <c r="D8" s="15" t="s">
        <v>15</v>
      </c>
      <c r="E8" s="16" t="str">
        <f>"胡豪楠"</f>
        <v>胡豪楠</v>
      </c>
      <c r="F8" s="16" t="str">
        <f>"男"</f>
        <v>男</v>
      </c>
      <c r="G8" s="15" t="str">
        <f>"商丘医学高等专科学校"</f>
        <v>商丘医学高等专科学校</v>
      </c>
      <c r="H8" s="16" t="str">
        <f t="shared" si="2"/>
        <v>专科</v>
      </c>
      <c r="I8" s="16" t="str">
        <f t="shared" si="3"/>
        <v/>
      </c>
      <c r="J8" s="18"/>
      <c r="K8" s="18"/>
      <c r="L8" s="18"/>
      <c r="M8" s="18"/>
      <c r="N8" s="18"/>
      <c r="O8" s="18"/>
    </row>
    <row r="9" s="1" customFormat="1" ht="33" customHeight="1" spans="1:15">
      <c r="A9" s="13">
        <v>7</v>
      </c>
      <c r="B9" s="14" t="str">
        <f>"2105"</f>
        <v>2105</v>
      </c>
      <c r="C9" s="14" t="s">
        <v>10</v>
      </c>
      <c r="D9" s="15" t="s">
        <v>15</v>
      </c>
      <c r="E9" s="16" t="str">
        <f>"裴香云"</f>
        <v>裴香云</v>
      </c>
      <c r="F9" s="16" t="str">
        <f t="shared" ref="F9:F16" si="4">"女"</f>
        <v>女</v>
      </c>
      <c r="G9" s="15" t="str">
        <f>"南阳医学高等专科学校"</f>
        <v>南阳医学高等专科学校</v>
      </c>
      <c r="H9" s="16" t="str">
        <f t="shared" si="2"/>
        <v>专科</v>
      </c>
      <c r="I9" s="16" t="str">
        <f t="shared" si="3"/>
        <v/>
      </c>
      <c r="J9" s="18"/>
      <c r="K9" s="18"/>
      <c r="L9" s="18"/>
      <c r="M9" s="18"/>
      <c r="N9" s="18"/>
      <c r="O9" s="18"/>
    </row>
    <row r="10" s="1" customFormat="1" ht="33" customHeight="1" spans="1:15">
      <c r="A10" s="13">
        <v>8</v>
      </c>
      <c r="B10" s="14" t="str">
        <f>"2105"</f>
        <v>2105</v>
      </c>
      <c r="C10" s="14" t="s">
        <v>10</v>
      </c>
      <c r="D10" s="15" t="s">
        <v>15</v>
      </c>
      <c r="E10" s="16" t="str">
        <f>"华梦亚"</f>
        <v>华梦亚</v>
      </c>
      <c r="F10" s="16" t="str">
        <f>"男"</f>
        <v>男</v>
      </c>
      <c r="G10" s="15" t="str">
        <f>"南阳理工学院"</f>
        <v>南阳理工学院</v>
      </c>
      <c r="H10" s="16" t="str">
        <f t="shared" ref="H10:H17" si="5">"专科"</f>
        <v>专科</v>
      </c>
      <c r="I10" s="16" t="str">
        <f t="shared" ref="I10:I14" si="6">""</f>
        <v/>
      </c>
      <c r="J10" s="18"/>
      <c r="K10" s="18"/>
      <c r="L10" s="18"/>
      <c r="M10" s="18"/>
      <c r="N10" s="18"/>
      <c r="O10" s="18"/>
    </row>
    <row r="11" s="1" customFormat="1" ht="33" customHeight="1" spans="1:15">
      <c r="A11" s="13">
        <v>9</v>
      </c>
      <c r="B11" s="14" t="str">
        <f>"2106"</f>
        <v>2106</v>
      </c>
      <c r="C11" s="14" t="s">
        <v>16</v>
      </c>
      <c r="D11" s="15" t="s">
        <v>15</v>
      </c>
      <c r="E11" s="16" t="str">
        <f>"蒋峰"</f>
        <v>蒋峰</v>
      </c>
      <c r="F11" s="16" t="str">
        <f>"男"</f>
        <v>男</v>
      </c>
      <c r="G11" s="15" t="str">
        <f>"新乡医学院"</f>
        <v>新乡医学院</v>
      </c>
      <c r="H11" s="16" t="str">
        <f>"本科"</f>
        <v>本科</v>
      </c>
      <c r="I11" s="16" t="str">
        <f t="shared" si="6"/>
        <v/>
      </c>
      <c r="J11" s="18"/>
      <c r="K11" s="18"/>
      <c r="L11" s="18"/>
      <c r="M11" s="18"/>
      <c r="N11" s="18"/>
      <c r="O11" s="18"/>
    </row>
    <row r="12" s="1" customFormat="1" ht="33" customHeight="1" spans="1:15">
      <c r="A12" s="13">
        <v>10</v>
      </c>
      <c r="B12" s="14" t="str">
        <f t="shared" ref="B12:B14" si="7">"2107"</f>
        <v>2107</v>
      </c>
      <c r="C12" s="14" t="s">
        <v>14</v>
      </c>
      <c r="D12" s="15" t="s">
        <v>17</v>
      </c>
      <c r="E12" s="16" t="str">
        <f>"尚润哲"</f>
        <v>尚润哲</v>
      </c>
      <c r="F12" s="16" t="str">
        <f t="shared" si="4"/>
        <v>女</v>
      </c>
      <c r="G12" s="15" t="str">
        <f>"河南医学高等专科学校"</f>
        <v>河南医学高等专科学校</v>
      </c>
      <c r="H12" s="16" t="str">
        <f t="shared" si="5"/>
        <v>专科</v>
      </c>
      <c r="I12" s="16" t="str">
        <f t="shared" si="6"/>
        <v/>
      </c>
      <c r="J12" s="18"/>
      <c r="K12" s="18"/>
      <c r="L12" s="18"/>
      <c r="M12" s="18"/>
      <c r="N12" s="18"/>
      <c r="O12" s="18"/>
    </row>
    <row r="13" s="1" customFormat="1" ht="33" customHeight="1" spans="1:15">
      <c r="A13" s="13">
        <v>11</v>
      </c>
      <c r="B13" s="14" t="str">
        <f t="shared" si="7"/>
        <v>2107</v>
      </c>
      <c r="C13" s="14" t="s">
        <v>14</v>
      </c>
      <c r="D13" s="15" t="s">
        <v>17</v>
      </c>
      <c r="E13" s="16" t="str">
        <f>"时铭扬"</f>
        <v>时铭扬</v>
      </c>
      <c r="F13" s="16" t="str">
        <f>"男"</f>
        <v>男</v>
      </c>
      <c r="G13" s="15" t="str">
        <f>"南阳医学高等专科学校"</f>
        <v>南阳医学高等专科学校</v>
      </c>
      <c r="H13" s="16" t="str">
        <f t="shared" si="5"/>
        <v>专科</v>
      </c>
      <c r="I13" s="16" t="str">
        <f t="shared" si="6"/>
        <v/>
      </c>
      <c r="J13" s="18"/>
      <c r="K13" s="18"/>
      <c r="L13" s="18"/>
      <c r="M13" s="18"/>
      <c r="N13" s="18"/>
      <c r="O13" s="18"/>
    </row>
    <row r="14" s="1" customFormat="1" ht="33" customHeight="1" spans="1:15">
      <c r="A14" s="13">
        <v>12</v>
      </c>
      <c r="B14" s="14" t="str">
        <f t="shared" si="7"/>
        <v>2107</v>
      </c>
      <c r="C14" s="14" t="s">
        <v>14</v>
      </c>
      <c r="D14" s="15" t="s">
        <v>17</v>
      </c>
      <c r="E14" s="16" t="str">
        <f>"刁丹丹"</f>
        <v>刁丹丹</v>
      </c>
      <c r="F14" s="16" t="str">
        <f t="shared" si="4"/>
        <v>女</v>
      </c>
      <c r="G14" s="15" t="str">
        <f>"南阳医学高等专科学校"</f>
        <v>南阳医学高等专科学校</v>
      </c>
      <c r="H14" s="16" t="str">
        <f t="shared" si="5"/>
        <v>专科</v>
      </c>
      <c r="I14" s="13"/>
      <c r="J14" s="18"/>
      <c r="K14" s="18"/>
      <c r="L14" s="18"/>
      <c r="M14" s="18"/>
      <c r="N14" s="18"/>
      <c r="O14" s="18"/>
    </row>
    <row r="15" s="1" customFormat="1" ht="33" customHeight="1" spans="1:15">
      <c r="A15" s="13">
        <v>13</v>
      </c>
      <c r="B15" s="14" t="str">
        <f>"2108"</f>
        <v>2108</v>
      </c>
      <c r="C15" s="14" t="s">
        <v>14</v>
      </c>
      <c r="D15" s="15" t="s">
        <v>18</v>
      </c>
      <c r="E15" s="16" t="str">
        <f>"燕慧"</f>
        <v>燕慧</v>
      </c>
      <c r="F15" s="16" t="str">
        <f t="shared" si="4"/>
        <v>女</v>
      </c>
      <c r="G15" s="15" t="str">
        <f>"山东现代职业学院"</f>
        <v>山东现代职业学院</v>
      </c>
      <c r="H15" s="16" t="str">
        <f t="shared" si="5"/>
        <v>专科</v>
      </c>
      <c r="I15" s="16" t="str">
        <f>""</f>
        <v/>
      </c>
      <c r="J15" s="18"/>
      <c r="K15" s="18"/>
      <c r="L15" s="18"/>
      <c r="M15" s="18"/>
      <c r="N15" s="18"/>
      <c r="O15" s="18"/>
    </row>
    <row r="16" s="1" customFormat="1" ht="33" customHeight="1" spans="1:15">
      <c r="A16" s="13">
        <v>14</v>
      </c>
      <c r="B16" s="14" t="str">
        <f>"2108"</f>
        <v>2108</v>
      </c>
      <c r="C16" s="14" t="s">
        <v>14</v>
      </c>
      <c r="D16" s="15" t="s">
        <v>18</v>
      </c>
      <c r="E16" s="16" t="str">
        <f>"刘一铭"</f>
        <v>刘一铭</v>
      </c>
      <c r="F16" s="16" t="str">
        <f t="shared" si="4"/>
        <v>女</v>
      </c>
      <c r="G16" s="15" t="str">
        <f>"商丘医学高等专科学校"</f>
        <v>商丘医学高等专科学校</v>
      </c>
      <c r="H16" s="16" t="str">
        <f t="shared" si="5"/>
        <v>专科</v>
      </c>
      <c r="I16" s="13"/>
      <c r="J16" s="18"/>
      <c r="K16" s="18"/>
      <c r="L16" s="18"/>
      <c r="M16" s="18"/>
      <c r="N16" s="18"/>
      <c r="O16" s="18"/>
    </row>
    <row r="17" s="1" customFormat="1" ht="33" customHeight="1" spans="1:15">
      <c r="A17" s="13">
        <v>15</v>
      </c>
      <c r="B17" s="14" t="str">
        <f>"2110"</f>
        <v>2110</v>
      </c>
      <c r="C17" s="14" t="s">
        <v>10</v>
      </c>
      <c r="D17" s="15" t="s">
        <v>19</v>
      </c>
      <c r="E17" s="16" t="str">
        <f>"冉中许"</f>
        <v>冉中许</v>
      </c>
      <c r="F17" s="16" t="str">
        <f t="shared" ref="F17:F22" si="8">"男"</f>
        <v>男</v>
      </c>
      <c r="G17" s="15" t="str">
        <f>"南阳医学高等专科学校"</f>
        <v>南阳医学高等专科学校</v>
      </c>
      <c r="H17" s="16" t="str">
        <f t="shared" si="5"/>
        <v>专科</v>
      </c>
      <c r="I17" s="16" t="str">
        <f>""</f>
        <v/>
      </c>
      <c r="J17" s="18"/>
      <c r="K17" s="18"/>
      <c r="L17" s="18"/>
      <c r="M17" s="18"/>
      <c r="N17" s="18"/>
      <c r="O17" s="18"/>
    </row>
    <row r="18" s="1" customFormat="1" ht="33" customHeight="1" spans="1:15">
      <c r="A18" s="13">
        <v>16</v>
      </c>
      <c r="B18" s="14" t="str">
        <f>"2111"</f>
        <v>2111</v>
      </c>
      <c r="C18" s="14" t="s">
        <v>20</v>
      </c>
      <c r="D18" s="15" t="s">
        <v>19</v>
      </c>
      <c r="E18" s="16" t="str">
        <f>"余林阳"</f>
        <v>余林阳</v>
      </c>
      <c r="F18" s="16" t="str">
        <f t="shared" si="8"/>
        <v>男</v>
      </c>
      <c r="G18" s="15" t="str">
        <f>"信阳职业技术学院"</f>
        <v>信阳职业技术学院</v>
      </c>
      <c r="H18" s="16" t="str">
        <f t="shared" ref="H18:H25" si="9">"专科"</f>
        <v>专科</v>
      </c>
      <c r="I18" s="16" t="str">
        <f t="shared" ref="I18:I23" si="10">""</f>
        <v/>
      </c>
      <c r="J18" s="18"/>
      <c r="K18" s="18"/>
      <c r="L18" s="18"/>
      <c r="M18" s="18"/>
      <c r="N18" s="18"/>
      <c r="O18" s="18"/>
    </row>
    <row r="19" s="1" customFormat="1" ht="33" customHeight="1" spans="1:15">
      <c r="A19" s="13">
        <v>17</v>
      </c>
      <c r="B19" s="14" t="str">
        <f>"2111"</f>
        <v>2111</v>
      </c>
      <c r="C19" s="14" t="s">
        <v>20</v>
      </c>
      <c r="D19" s="15" t="s">
        <v>19</v>
      </c>
      <c r="E19" s="16" t="str">
        <f>"王嘉树"</f>
        <v>王嘉树</v>
      </c>
      <c r="F19" s="16" t="str">
        <f t="shared" si="8"/>
        <v>男</v>
      </c>
      <c r="G19" s="15" t="str">
        <f>"信阳职业技术学院"</f>
        <v>信阳职业技术学院</v>
      </c>
      <c r="H19" s="16" t="str">
        <f t="shared" si="9"/>
        <v>专科</v>
      </c>
      <c r="I19" s="16" t="str">
        <f t="shared" si="10"/>
        <v/>
      </c>
      <c r="J19" s="18"/>
      <c r="K19" s="18"/>
      <c r="L19" s="18"/>
      <c r="M19" s="18"/>
      <c r="N19" s="18"/>
      <c r="O19" s="18"/>
    </row>
    <row r="20" s="1" customFormat="1" ht="33" customHeight="1" spans="1:15">
      <c r="A20" s="13">
        <v>18</v>
      </c>
      <c r="B20" s="14" t="str">
        <f>"2112"</f>
        <v>2112</v>
      </c>
      <c r="C20" s="14" t="s">
        <v>21</v>
      </c>
      <c r="D20" s="15" t="s">
        <v>19</v>
      </c>
      <c r="E20" s="16" t="str">
        <f>"王炳鑫"</f>
        <v>王炳鑫</v>
      </c>
      <c r="F20" s="16" t="str">
        <f t="shared" si="8"/>
        <v>男</v>
      </c>
      <c r="G20" s="15" t="str">
        <f>"河南推拿职业学院"</f>
        <v>河南推拿职业学院</v>
      </c>
      <c r="H20" s="16" t="str">
        <f t="shared" si="9"/>
        <v>专科</v>
      </c>
      <c r="I20" s="16" t="str">
        <f t="shared" si="10"/>
        <v/>
      </c>
      <c r="J20" s="18"/>
      <c r="K20" s="18"/>
      <c r="L20" s="18"/>
      <c r="M20" s="18"/>
      <c r="N20" s="18"/>
      <c r="O20" s="18"/>
    </row>
    <row r="21" s="1" customFormat="1" ht="33" customHeight="1" spans="1:15">
      <c r="A21" s="13">
        <v>19</v>
      </c>
      <c r="B21" s="14" t="str">
        <f t="shared" ref="B21:B23" si="11">"2113"</f>
        <v>2113</v>
      </c>
      <c r="C21" s="14" t="s">
        <v>14</v>
      </c>
      <c r="D21" s="15" t="s">
        <v>22</v>
      </c>
      <c r="E21" s="16" t="str">
        <f>"陈飞"</f>
        <v>陈飞</v>
      </c>
      <c r="F21" s="16" t="str">
        <f t="shared" si="8"/>
        <v>男</v>
      </c>
      <c r="G21" s="15" t="str">
        <f>"河南科技大学"</f>
        <v>河南科技大学</v>
      </c>
      <c r="H21" s="16" t="str">
        <f>"本科"</f>
        <v>本科</v>
      </c>
      <c r="I21" s="16" t="str">
        <f t="shared" si="10"/>
        <v/>
      </c>
      <c r="J21" s="18"/>
      <c r="K21" s="18"/>
      <c r="L21" s="18"/>
      <c r="M21" s="18"/>
      <c r="N21" s="18"/>
      <c r="O21" s="18"/>
    </row>
    <row r="22" s="1" customFormat="1" ht="33" customHeight="1" spans="1:15">
      <c r="A22" s="13">
        <v>20</v>
      </c>
      <c r="B22" s="14" t="str">
        <f t="shared" si="11"/>
        <v>2113</v>
      </c>
      <c r="C22" s="14" t="s">
        <v>14</v>
      </c>
      <c r="D22" s="15" t="s">
        <v>22</v>
      </c>
      <c r="E22" s="16" t="str">
        <f>"孟令凯"</f>
        <v>孟令凯</v>
      </c>
      <c r="F22" s="16" t="str">
        <f t="shared" si="8"/>
        <v>男</v>
      </c>
      <c r="G22" s="15" t="str">
        <f>"南阳医学高等专科学校"</f>
        <v>南阳医学高等专科学校</v>
      </c>
      <c r="H22" s="16" t="str">
        <f t="shared" si="9"/>
        <v>专科</v>
      </c>
      <c r="I22" s="16" t="str">
        <f t="shared" si="10"/>
        <v/>
      </c>
      <c r="J22" s="18"/>
      <c r="K22" s="18"/>
      <c r="L22" s="18"/>
      <c r="M22" s="18"/>
      <c r="N22" s="18"/>
      <c r="O22" s="18"/>
    </row>
    <row r="23" s="1" customFormat="1" ht="33" customHeight="1" spans="1:15">
      <c r="A23" s="13">
        <v>21</v>
      </c>
      <c r="B23" s="14" t="str">
        <f t="shared" si="11"/>
        <v>2113</v>
      </c>
      <c r="C23" s="14" t="s">
        <v>14</v>
      </c>
      <c r="D23" s="15" t="s">
        <v>22</v>
      </c>
      <c r="E23" s="16" t="str">
        <f>"王华楠"</f>
        <v>王华楠</v>
      </c>
      <c r="F23" s="16" t="str">
        <f>"女"</f>
        <v>女</v>
      </c>
      <c r="G23" s="15" t="str">
        <f>"南阳医学高等专科学校"</f>
        <v>南阳医学高等专科学校</v>
      </c>
      <c r="H23" s="16" t="str">
        <f t="shared" si="9"/>
        <v>专科</v>
      </c>
      <c r="I23" s="13"/>
      <c r="J23" s="18"/>
      <c r="K23" s="18"/>
      <c r="L23" s="18"/>
      <c r="M23" s="18"/>
      <c r="N23" s="18"/>
      <c r="O23" s="18"/>
    </row>
    <row r="24" s="1" customFormat="1" ht="33" customHeight="1" spans="1:15">
      <c r="A24" s="13">
        <v>22</v>
      </c>
      <c r="B24" s="14" t="str">
        <f>"2115"</f>
        <v>2115</v>
      </c>
      <c r="C24" s="14" t="s">
        <v>20</v>
      </c>
      <c r="D24" s="15" t="s">
        <v>22</v>
      </c>
      <c r="E24" s="16" t="str">
        <f>"刘正鑫"</f>
        <v>刘正鑫</v>
      </c>
      <c r="F24" s="16" t="str">
        <f>"男"</f>
        <v>男</v>
      </c>
      <c r="G24" s="15" t="str">
        <f>"石家庄城市经济职业学院"</f>
        <v>石家庄城市经济职业学院</v>
      </c>
      <c r="H24" s="16" t="str">
        <f t="shared" si="9"/>
        <v>专科</v>
      </c>
      <c r="I24" s="16" t="str">
        <f>""</f>
        <v/>
      </c>
      <c r="J24" s="18"/>
      <c r="K24" s="18"/>
      <c r="L24" s="18"/>
      <c r="M24" s="18"/>
      <c r="N24" s="18"/>
      <c r="O24" s="18"/>
    </row>
    <row r="25" s="1" customFormat="1" ht="33" customHeight="1" spans="1:15">
      <c r="A25" s="13">
        <v>23</v>
      </c>
      <c r="B25" s="14" t="str">
        <f t="shared" ref="B25:B29" si="12">"2116"</f>
        <v>2116</v>
      </c>
      <c r="C25" s="14" t="s">
        <v>14</v>
      </c>
      <c r="D25" s="15" t="s">
        <v>23</v>
      </c>
      <c r="E25" s="16" t="str">
        <f>"于恒岩"</f>
        <v>于恒岩</v>
      </c>
      <c r="F25" s="16" t="str">
        <f>"女"</f>
        <v>女</v>
      </c>
      <c r="G25" s="15" t="str">
        <f>"南阳医学高等专科学校"</f>
        <v>南阳医学高等专科学校</v>
      </c>
      <c r="H25" s="16" t="str">
        <f t="shared" si="9"/>
        <v>专科</v>
      </c>
      <c r="I25" s="16" t="str">
        <f>""</f>
        <v/>
      </c>
      <c r="J25" s="18"/>
      <c r="K25" s="18"/>
      <c r="L25" s="18"/>
      <c r="M25" s="18"/>
      <c r="N25" s="18"/>
      <c r="O25" s="18"/>
    </row>
    <row r="26" s="1" customFormat="1" ht="33" customHeight="1" spans="1:15">
      <c r="A26" s="13">
        <v>24</v>
      </c>
      <c r="B26" s="14" t="str">
        <f t="shared" si="12"/>
        <v>2116</v>
      </c>
      <c r="C26" s="14" t="s">
        <v>14</v>
      </c>
      <c r="D26" s="15" t="s">
        <v>23</v>
      </c>
      <c r="E26" s="16" t="str">
        <f>"庞志远"</f>
        <v>庞志远</v>
      </c>
      <c r="F26" s="16" t="str">
        <f t="shared" ref="F26:F31" si="13">"男"</f>
        <v>男</v>
      </c>
      <c r="G26" s="15" t="str">
        <f>"南阳医学高等专科学校"</f>
        <v>南阳医学高等专科学校</v>
      </c>
      <c r="H26" s="16" t="str">
        <f t="shared" ref="H26:H33" si="14">"专科"</f>
        <v>专科</v>
      </c>
      <c r="I26" s="16" t="str">
        <f t="shared" ref="I26:I31" si="15">""</f>
        <v/>
      </c>
      <c r="J26" s="18"/>
      <c r="K26" s="18"/>
      <c r="L26" s="18"/>
      <c r="M26" s="18"/>
      <c r="N26" s="18"/>
      <c r="O26" s="18"/>
    </row>
    <row r="27" s="1" customFormat="1" ht="33" customHeight="1" spans="1:15">
      <c r="A27" s="13">
        <v>25</v>
      </c>
      <c r="B27" s="14" t="str">
        <f t="shared" si="12"/>
        <v>2116</v>
      </c>
      <c r="C27" s="14" t="s">
        <v>14</v>
      </c>
      <c r="D27" s="15" t="s">
        <v>23</v>
      </c>
      <c r="E27" s="16" t="str">
        <f>"王浩远"</f>
        <v>王浩远</v>
      </c>
      <c r="F27" s="16" t="str">
        <f t="shared" si="13"/>
        <v>男</v>
      </c>
      <c r="G27" s="15" t="str">
        <f>"郑州澍青医学高等专科学院"</f>
        <v>郑州澍青医学高等专科学院</v>
      </c>
      <c r="H27" s="16" t="str">
        <f t="shared" si="14"/>
        <v>专科</v>
      </c>
      <c r="I27" s="16" t="str">
        <f t="shared" si="15"/>
        <v/>
      </c>
      <c r="J27" s="18"/>
      <c r="K27" s="18"/>
      <c r="L27" s="18"/>
      <c r="M27" s="18"/>
      <c r="N27" s="18"/>
      <c r="O27" s="18"/>
    </row>
    <row r="28" s="1" customFormat="1" ht="33" customHeight="1" spans="1:15">
      <c r="A28" s="13">
        <v>26</v>
      </c>
      <c r="B28" s="14" t="str">
        <f t="shared" si="12"/>
        <v>2116</v>
      </c>
      <c r="C28" s="14" t="s">
        <v>14</v>
      </c>
      <c r="D28" s="15" t="s">
        <v>23</v>
      </c>
      <c r="E28" s="16" t="str">
        <f>"张国繁"</f>
        <v>张国繁</v>
      </c>
      <c r="F28" s="16" t="str">
        <f t="shared" si="13"/>
        <v>男</v>
      </c>
      <c r="G28" s="15" t="str">
        <f>"石家庄人民医学高等专科学校"</f>
        <v>石家庄人民医学高等专科学校</v>
      </c>
      <c r="H28" s="16" t="str">
        <f t="shared" si="14"/>
        <v>专科</v>
      </c>
      <c r="I28" s="16" t="str">
        <f t="shared" si="15"/>
        <v/>
      </c>
      <c r="J28" s="18"/>
      <c r="K28" s="18"/>
      <c r="L28" s="18"/>
      <c r="M28" s="18"/>
      <c r="N28" s="18"/>
      <c r="O28" s="18"/>
    </row>
    <row r="29" s="1" customFormat="1" ht="33" customHeight="1" spans="1:15">
      <c r="A29" s="13">
        <v>27</v>
      </c>
      <c r="B29" s="14" t="str">
        <f t="shared" si="12"/>
        <v>2116</v>
      </c>
      <c r="C29" s="14" t="s">
        <v>14</v>
      </c>
      <c r="D29" s="15" t="s">
        <v>23</v>
      </c>
      <c r="E29" s="16" t="str">
        <f>"苏源滨"</f>
        <v>苏源滨</v>
      </c>
      <c r="F29" s="16" t="str">
        <f>"女"</f>
        <v>女</v>
      </c>
      <c r="G29" s="15" t="str">
        <f>"黄河科技学院"</f>
        <v>黄河科技学院</v>
      </c>
      <c r="H29" s="16" t="str">
        <f t="shared" si="14"/>
        <v>专科</v>
      </c>
      <c r="I29" s="16" t="str">
        <f t="shared" si="15"/>
        <v/>
      </c>
      <c r="J29" s="18"/>
      <c r="K29" s="18"/>
      <c r="L29" s="18"/>
      <c r="M29" s="18"/>
      <c r="N29" s="18"/>
      <c r="O29" s="18"/>
    </row>
    <row r="30" s="1" customFormat="1" ht="33" customHeight="1" spans="1:15">
      <c r="A30" s="13">
        <v>28</v>
      </c>
      <c r="B30" s="14" t="str">
        <f>"2117"</f>
        <v>2117</v>
      </c>
      <c r="C30" s="14" t="s">
        <v>14</v>
      </c>
      <c r="D30" s="15" t="s">
        <v>24</v>
      </c>
      <c r="E30" s="16" t="str">
        <f>"闫培敏"</f>
        <v>闫培敏</v>
      </c>
      <c r="F30" s="16" t="str">
        <f>"女"</f>
        <v>女</v>
      </c>
      <c r="G30" s="15" t="str">
        <f>"黄河科技学院"</f>
        <v>黄河科技学院</v>
      </c>
      <c r="H30" s="16" t="str">
        <f t="shared" si="14"/>
        <v>专科</v>
      </c>
      <c r="I30" s="16" t="str">
        <f t="shared" si="15"/>
        <v/>
      </c>
      <c r="J30" s="18"/>
      <c r="K30" s="18"/>
      <c r="L30" s="18"/>
      <c r="M30" s="18"/>
      <c r="N30" s="18"/>
      <c r="O30" s="18"/>
    </row>
    <row r="31" s="1" customFormat="1" ht="33" customHeight="1" spans="1:15">
      <c r="A31" s="13">
        <v>29</v>
      </c>
      <c r="B31" s="14" t="str">
        <f>"2117"</f>
        <v>2117</v>
      </c>
      <c r="C31" s="14" t="s">
        <v>14</v>
      </c>
      <c r="D31" s="15" t="s">
        <v>24</v>
      </c>
      <c r="E31" s="16" t="str">
        <f>"赵克冬"</f>
        <v>赵克冬</v>
      </c>
      <c r="F31" s="16" t="str">
        <f t="shared" si="13"/>
        <v>男</v>
      </c>
      <c r="G31" s="15" t="str">
        <f>"商丘医学高等专科学校"</f>
        <v>商丘医学高等专科学校</v>
      </c>
      <c r="H31" s="16" t="str">
        <f t="shared" si="14"/>
        <v>专科</v>
      </c>
      <c r="I31" s="13"/>
      <c r="J31" s="18"/>
      <c r="K31" s="18"/>
      <c r="L31" s="18"/>
      <c r="M31" s="18"/>
      <c r="N31" s="18"/>
      <c r="O31" s="18"/>
    </row>
    <row r="32" s="1" customFormat="1" ht="33" customHeight="1" spans="1:15">
      <c r="A32" s="13">
        <v>30</v>
      </c>
      <c r="B32" s="14" t="str">
        <f>"2118"</f>
        <v>2118</v>
      </c>
      <c r="C32" s="14" t="s">
        <v>10</v>
      </c>
      <c r="D32" s="15" t="s">
        <v>25</v>
      </c>
      <c r="E32" s="16" t="str">
        <f>"魏少泓"</f>
        <v>魏少泓</v>
      </c>
      <c r="F32" s="16" t="str">
        <f>"女"</f>
        <v>女</v>
      </c>
      <c r="G32" s="15" t="str">
        <f>"南阳医学高等专科学校"</f>
        <v>南阳医学高等专科学校</v>
      </c>
      <c r="H32" s="16" t="str">
        <f t="shared" si="14"/>
        <v>专科</v>
      </c>
      <c r="I32" s="16" t="str">
        <f>""</f>
        <v/>
      </c>
      <c r="J32" s="18"/>
      <c r="K32" s="18"/>
      <c r="L32" s="18"/>
      <c r="M32" s="18"/>
      <c r="N32" s="18"/>
      <c r="O32" s="18"/>
    </row>
    <row r="33" s="1" customFormat="1" ht="33" customHeight="1" spans="1:15">
      <c r="A33" s="13">
        <v>31</v>
      </c>
      <c r="B33" s="14" t="str">
        <f>"2118"</f>
        <v>2118</v>
      </c>
      <c r="C33" s="14" t="s">
        <v>10</v>
      </c>
      <c r="D33" s="15" t="s">
        <v>25</v>
      </c>
      <c r="E33" s="16" t="str">
        <f>"沈莉雯"</f>
        <v>沈莉雯</v>
      </c>
      <c r="F33" s="16" t="str">
        <f>"女"</f>
        <v>女</v>
      </c>
      <c r="G33" s="15" t="str">
        <f>"南阳医学高等专科学校"</f>
        <v>南阳医学高等专科学校</v>
      </c>
      <c r="H33" s="16" t="str">
        <f t="shared" si="14"/>
        <v>专科</v>
      </c>
      <c r="I33" s="16" t="str">
        <f>""</f>
        <v/>
      </c>
      <c r="J33" s="18"/>
      <c r="K33" s="18"/>
      <c r="L33" s="18"/>
      <c r="M33" s="18"/>
      <c r="N33" s="18"/>
      <c r="O33" s="18"/>
    </row>
    <row r="34" customHeight="1" spans="10:15">
      <c r="J34" s="17"/>
      <c r="K34" s="17"/>
      <c r="L34" s="17"/>
      <c r="M34" s="17"/>
      <c r="N34" s="17"/>
      <c r="O34" s="17"/>
    </row>
  </sheetData>
  <sortState ref="B3:O86">
    <sortCondition ref="B3:B86"/>
  </sortState>
  <mergeCells count="1">
    <mergeCell ref="B1:I1"/>
  </mergeCells>
  <printOptions horizontalCentered="1" verticalCentered="1"/>
  <pageMargins left="0.751388888888889" right="0.161111111111111" top="0.60625" bottom="0.590277777777778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2022-03-02T06:50:00Z</dcterms:created>
  <dcterms:modified xsi:type="dcterms:W3CDTF">2022-03-14T02:56:06Z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AAD5CBFADC1B4B25AEC482AF86BAD758</vt:lpwstr>
  </property>
  <property fmtid="{D5CDD505-2E9C-101B-9397-08002B2CF9AE}" pid="3" name="KSOProductBuildVer">
    <vt:lpwstr>2052-11.1.0.11365</vt:lpwstr>
  </property>
</Properties>
</file>